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70" windowHeight="7425" activeTab="0"/>
  </bookViews>
  <sheets>
    <sheet name="Мониторинг плана Стратегии 2015" sheetId="1" r:id="rId1"/>
  </sheets>
  <definedNames>
    <definedName name="_xlnm.Print_Titles" localSheetId="0">'Мониторинг плана Стратегии 2015'!$4:$8</definedName>
    <definedName name="_xlnm.Print_Area" localSheetId="0">'Мониторинг плана Стратегии 2015'!$A$1:$S$64</definedName>
  </definedNames>
  <calcPr fullCalcOnLoad="1"/>
</workbook>
</file>

<file path=xl/sharedStrings.xml><?xml version="1.0" encoding="utf-8"?>
<sst xmlns="http://schemas.openxmlformats.org/spreadsheetml/2006/main" count="138" uniqueCount="96">
  <si>
    <t>за 2015 год</t>
  </si>
  <si>
    <t>№ п/п</t>
  </si>
  <si>
    <t xml:space="preserve">Наименование  мероприятий </t>
  </si>
  <si>
    <t>Наименование программ (государственных, муниципальных) в рамках которых реализуются мероприятия</t>
  </si>
  <si>
    <t>Объемы финансирования, тыс. рублей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</si>
  <si>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</si>
  <si>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</si>
  <si>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</si>
  <si>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</si>
  <si>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Причины отклонения</t>
  </si>
  <si>
    <t>всего</t>
  </si>
  <si>
    <t>в том числе по источникам       финансирования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</si>
  <si>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</si>
  <si>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</si>
  <si>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</si>
  <si>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</si>
  <si>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</si>
  <si>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</si>
  <si>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Коммерческая часть</t>
  </si>
  <si>
    <t>Объем инвестиций в основной капитал (за исключением бюджетных средств) в расчете на 1 жителя, рублей</t>
  </si>
  <si>
    <t xml:space="preserve">ВСЕГО Коммерческая часть </t>
  </si>
  <si>
    <t>Некоммерческая часть</t>
  </si>
  <si>
    <t>Здравоохранение</t>
  </si>
  <si>
    <t>Мероприятия по строительству и реконструкции</t>
  </si>
  <si>
    <t>ГП ВО "Развитие здравоохранения"</t>
  </si>
  <si>
    <t>Итого по образованию</t>
  </si>
  <si>
    <t>Физическая культура и спорт</t>
  </si>
  <si>
    <t>Итого по физической культуре и спорту</t>
  </si>
  <si>
    <t>Водоснабжение</t>
  </si>
  <si>
    <t xml:space="preserve">МП РМР"Развитие сельского хозяйства и инфраструктуры агропродовольственного рынка" </t>
  </si>
  <si>
    <t>ПИР</t>
  </si>
  <si>
    <t>да</t>
  </si>
  <si>
    <t>Итого водоснабжение</t>
  </si>
  <si>
    <t>Газификация</t>
  </si>
  <si>
    <t xml:space="preserve">ГП ВО   "Обеспечение доступным и комфортным жильем и коммунальными услугами населения Воронежской области» </t>
  </si>
  <si>
    <t>Итого газификация</t>
  </si>
  <si>
    <t>ГП ВО "Содействие развитию муниципальных образований Воронежской области"</t>
  </si>
  <si>
    <t>Итого Доступность и качество жилья</t>
  </si>
  <si>
    <t>Благоустройство и градостроительная деятельность</t>
  </si>
  <si>
    <t>Итого благоустройство и градостроительная деятельность</t>
  </si>
  <si>
    <t>Прочее</t>
  </si>
  <si>
    <t>ГП ВО "Развитие транспортной системы"</t>
  </si>
  <si>
    <t>Количество техники, единиц</t>
  </si>
  <si>
    <t>Итого по прочим</t>
  </si>
  <si>
    <t>ВСЕГО Некоммерческая часть</t>
  </si>
  <si>
    <t xml:space="preserve">Исполнитель: начальник отдела </t>
  </si>
  <si>
    <t>Строительство свинокомплекса Троицкий и Новохоерский ГК   «Агро-Эко»</t>
  </si>
  <si>
    <t>Реконструкция молочной фермы в КФХ «Новокутковское»</t>
  </si>
  <si>
    <t>Реконструкция ОАО "Елань-Коленовский сахарный завод", ГК «ПРОДИМЕКС»</t>
  </si>
  <si>
    <t xml:space="preserve">Развитие и поддержка малого и среднего предпринимательства Новохоперского муниципального района </t>
  </si>
  <si>
    <t xml:space="preserve">     МП  "Экономичкское развитие"  </t>
  </si>
  <si>
    <t xml:space="preserve">Приобретени автобусов </t>
  </si>
  <si>
    <t>Строительство ФАП с. Пыховка (Включая ПИР)</t>
  </si>
  <si>
    <t>Развитие дифференцированной сети дошкольного образования</t>
  </si>
  <si>
    <t>Строительство дошкольного учреждения на 280 мест г. Новохоперск</t>
  </si>
  <si>
    <t xml:space="preserve">МП "Развитие образования Новохоперского муниципального района" 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</si>
  <si>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</si>
  <si>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Строительство спортивной площадки с. Михайловка</t>
  </si>
  <si>
    <t xml:space="preserve">МП«Развитие физической культуры и спорта Новохоперского муниципального района на 2014-2019 годы" </t>
  </si>
  <si>
    <t>Строительство спортивной площадки с. Троицкое</t>
  </si>
  <si>
    <t>Доля лиц, систематически занимающихся физической культурой и спортом</t>
  </si>
  <si>
    <t xml:space="preserve">Поддержка молодых семей Новохоперского муниципального района в приобретении (строительстве) жилья </t>
  </si>
  <si>
    <t xml:space="preserve"> МП «Поддержка молодых семей Новохоперского муниципального района  в приобретении (строительсве) жилья на 2014-2019годы". </t>
  </si>
  <si>
    <t>Обеспечение доступным жильем молодых семей и молодых специалистов на селе.</t>
  </si>
  <si>
    <t>МП "Развитие агропромышленного комплекса и инфраструктуры агропродовольственного рынка Новохоперского муниципального района».</t>
  </si>
  <si>
    <t>Реконструкция и строиетльство водопроводных сетей городского поселения - г. Новохоперск  (ПИР)</t>
  </si>
  <si>
    <t>Сети газораспределительные п. Шевлягинский, п. Бороздиновский</t>
  </si>
  <si>
    <t>Межпоселковый газопровод к п. Калиново, газораспределительные сети п. Калиново</t>
  </si>
  <si>
    <t>Встроенная газовая котельная для отопления административного здания по адресу г. Новохоперск, ул. Советская 113/1</t>
  </si>
  <si>
    <t>Блочная газовая котельная для отопления отдельно стоящего здания расположенного по адресу: Воронежская область, г. Новохоперск, ул. 25 Октября, 32 (ПИР)</t>
  </si>
  <si>
    <t>Блочная газовая котельная для отопления отдельно стоящего здания расположенного по адресу: Воронежская область, г. Новохоперск, ул. Советская, 142 (ПИР)</t>
  </si>
  <si>
    <t>Жилищно-коммунальное хозяйство</t>
  </si>
  <si>
    <t>Строительство дороги до п. Лепехинка</t>
  </si>
  <si>
    <t>Устройство тротуаров в с. Троицкое</t>
  </si>
  <si>
    <t>Строительство здания РОВД в г. Новохоперске</t>
  </si>
  <si>
    <t>Благоустройство парка в р.п. Елань-Коленовский</t>
  </si>
  <si>
    <t>Реконструкция парка им. С.М.Заборьева в с. Ярки</t>
  </si>
  <si>
    <t>Итого по здравоохранеию</t>
  </si>
  <si>
    <t>Всего за 2015 год</t>
  </si>
  <si>
    <t>экономическо инвестиционного развития                                    Н.В. Колесников</t>
  </si>
  <si>
    <t>Обеспечение населения доступным и комфортным жильем</t>
  </si>
  <si>
    <t>Экономическое развитие</t>
  </si>
  <si>
    <t>Дошкольное образование</t>
  </si>
  <si>
    <t>Итого по экономическое развитие</t>
  </si>
  <si>
    <t>ГП ВО "Развитие транспортной системы Воронежской области"</t>
  </si>
  <si>
    <t>Число субъектов малого и среднего предпринимательства на 10 тыс.человек населения</t>
  </si>
  <si>
    <t xml:space="preserve">Количество семей, улучшивгие жилишные условия </t>
  </si>
  <si>
    <t xml:space="preserve"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 
</t>
  </si>
  <si>
    <t>Уровень фактической обеспеченности учреждениями культуры от нормативной потребности парками культуры и отдыха: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</si>
  <si>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</t>
  </si>
  <si>
    <t xml:space="preserve">ввод в эксплуатацию </t>
  </si>
  <si>
    <t>ввод в эксплуатацию, км</t>
  </si>
  <si>
    <t>ввод в эксплуатацию</t>
  </si>
  <si>
    <t>Ввод в эксплуатацию</t>
  </si>
  <si>
    <t>96,5 кв.м.</t>
  </si>
  <si>
    <t xml:space="preserve">Отчет об  исполнения  Плана мероприятий
 по реализации Стратегии социально-экономического развития 
Новохоперского  муниципального района Воронежской области на период до 2020 года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</si>
</sst>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41">
    <font>
      <sz val="11"/>
      <color indexed="8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sz val="9.5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 CYR"/>
      <family val="0"/>
    </font>
    <font>
      <b/>
      <sz val="13"/>
      <name val="Times New Roman"/>
      <family val="1"/>
    </font>
    <font>
      <sz val="1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0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36">
    <xf numFmtId="0" fontId="0" fillId="0" borderId="0" xfId="0" applyAlignment="1">
      <alignment/>
    </xf>
    <xf numFmtId="3" fontId="20" fillId="0" borderId="0" xfId="0" applyNumberFormat="1" applyFont="1" applyFill="1" applyBorder="1" applyAlignment="1">
      <alignment/>
    </xf>
    <xf numFmtId="9" fontId="20" fillId="0" borderId="10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4" fontId="21" fillId="0" borderId="11" xfId="0" applyNumberFormat="1" applyFont="1" applyFill="1" applyBorder="1" applyAlignment="1">
      <alignment horizontal="right" textRotation="90" wrapText="1"/>
    </xf>
    <xf numFmtId="4" fontId="21" fillId="0" borderId="12" xfId="0" applyNumberFormat="1" applyFont="1" applyFill="1" applyBorder="1" applyAlignment="1">
      <alignment horizontal="right" textRotation="90" wrapText="1"/>
    </xf>
    <xf numFmtId="4" fontId="21" fillId="0" borderId="13" xfId="0" applyNumberFormat="1" applyFont="1" applyFill="1" applyBorder="1" applyAlignment="1">
      <alignment horizontal="center" wrapText="1"/>
    </xf>
    <xf numFmtId="4" fontId="21" fillId="0" borderId="14" xfId="0" applyNumberFormat="1" applyFont="1" applyFill="1" applyBorder="1" applyAlignment="1">
      <alignment horizont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0" xfId="61" applyFont="1" applyFill="1" applyBorder="1" applyAlignment="1">
      <alignment horizontal="center" vertical="center"/>
      <protection/>
    </xf>
    <xf numFmtId="4" fontId="20" fillId="0" borderId="0" xfId="61" applyNumberFormat="1" applyFont="1" applyFill="1" applyBorder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 applyFill="1" applyAlignment="1">
      <alignment horizontal="center" vertical="center"/>
      <protection/>
    </xf>
    <xf numFmtId="0" fontId="20" fillId="0" borderId="0" xfId="61" applyFont="1" applyFill="1" applyBorder="1" applyAlignment="1">
      <alignment horizontal="left"/>
      <protection/>
    </xf>
    <xf numFmtId="0" fontId="20" fillId="0" borderId="0" xfId="61" applyFont="1" applyFill="1" applyAlignment="1">
      <alignment horizontal="left"/>
      <protection/>
    </xf>
    <xf numFmtId="0" fontId="19" fillId="0" borderId="1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4" fontId="19" fillId="0" borderId="10" xfId="0" applyNumberFormat="1" applyFont="1" applyFill="1" applyBorder="1" applyAlignment="1">
      <alignment horizontal="right"/>
    </xf>
    <xf numFmtId="9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22" fillId="7" borderId="0" xfId="0" applyFont="1" applyFill="1" applyAlignment="1">
      <alignment/>
    </xf>
    <xf numFmtId="0" fontId="35" fillId="7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/>
    </xf>
    <xf numFmtId="9" fontId="20" fillId="24" borderId="10" xfId="0" applyNumberFormat="1" applyFont="1" applyFill="1" applyBorder="1" applyAlignment="1">
      <alignment horizontal="center" wrapText="1"/>
    </xf>
    <xf numFmtId="3" fontId="20" fillId="24" borderId="10" xfId="0" applyNumberFormat="1" applyFont="1" applyFill="1" applyBorder="1" applyAlignment="1">
      <alignment horizontal="center"/>
    </xf>
    <xf numFmtId="0" fontId="22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top" wrapText="1"/>
    </xf>
    <xf numFmtId="9" fontId="20" fillId="24" borderId="10" xfId="0" applyNumberFormat="1" applyFont="1" applyFill="1" applyBorder="1" applyAlignment="1">
      <alignment horizontal="right"/>
    </xf>
    <xf numFmtId="0" fontId="20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right"/>
    </xf>
    <xf numFmtId="9" fontId="2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 wrapText="1"/>
    </xf>
    <xf numFmtId="9" fontId="21" fillId="24" borderId="10" xfId="0" applyNumberFormat="1" applyFont="1" applyFill="1" applyBorder="1" applyAlignment="1">
      <alignment horizontal="center" wrapText="1"/>
    </xf>
    <xf numFmtId="3" fontId="21" fillId="24" borderId="10" xfId="0" applyNumberFormat="1" applyFont="1" applyFill="1" applyBorder="1" applyAlignment="1">
      <alignment horizontal="center" wrapText="1"/>
    </xf>
    <xf numFmtId="0" fontId="34" fillId="24" borderId="0" xfId="0" applyFont="1" applyFill="1" applyAlignment="1">
      <alignment/>
    </xf>
    <xf numFmtId="0" fontId="21" fillId="24" borderId="10" xfId="0" applyFont="1" applyFill="1" applyBorder="1" applyAlignment="1">
      <alignment horizontal="left" wrapText="1"/>
    </xf>
    <xf numFmtId="0" fontId="24" fillId="24" borderId="10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9" fontId="24" fillId="24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9" fontId="19" fillId="0" borderId="10" xfId="0" applyNumberFormat="1" applyFont="1" applyFill="1" applyBorder="1" applyAlignment="1">
      <alignment horizontal="center" wrapText="1"/>
    </xf>
    <xf numFmtId="3" fontId="19" fillId="0" borderId="10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4" fillId="0" borderId="0" xfId="0" applyFont="1" applyFill="1" applyAlignment="1">
      <alignment/>
    </xf>
    <xf numFmtId="3" fontId="19" fillId="0" borderId="10" xfId="0" applyNumberFormat="1" applyFont="1" applyFill="1" applyBorder="1" applyAlignment="1">
      <alignment horizontal="center" wrapText="1"/>
    </xf>
    <xf numFmtId="165" fontId="21" fillId="24" borderId="10" xfId="0" applyNumberFormat="1" applyFont="1" applyFill="1" applyBorder="1" applyAlignment="1">
      <alignment horizontal="right"/>
    </xf>
    <xf numFmtId="166" fontId="20" fillId="0" borderId="10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 horizontal="center" wrapText="1"/>
    </xf>
    <xf numFmtId="165" fontId="24" fillId="24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4" fontId="21" fillId="24" borderId="10" xfId="0" applyNumberFormat="1" applyFont="1" applyFill="1" applyBorder="1" applyAlignment="1">
      <alignment/>
    </xf>
    <xf numFmtId="4" fontId="22" fillId="24" borderId="0" xfId="0" applyNumberFormat="1" applyFont="1" applyFill="1" applyAlignment="1">
      <alignment/>
    </xf>
    <xf numFmtId="0" fontId="19" fillId="0" borderId="10" xfId="0" applyFont="1" applyFill="1" applyBorder="1" applyAlignment="1">
      <alignment horizontal="left"/>
    </xf>
    <xf numFmtId="4" fontId="19" fillId="0" borderId="10" xfId="0" applyNumberFormat="1" applyFont="1" applyFill="1" applyBorder="1" applyAlignment="1">
      <alignment horizontal="right" wrapText="1"/>
    </xf>
    <xf numFmtId="0" fontId="39" fillId="0" borderId="10" xfId="0" applyNumberFormat="1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 horizontal="right"/>
    </xf>
    <xf numFmtId="166" fontId="39" fillId="0" borderId="10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4" fontId="20" fillId="0" borderId="0" xfId="61" applyNumberFormat="1" applyFont="1" applyFill="1" applyBorder="1" applyAlignment="1">
      <alignment horizontal="left"/>
      <protection/>
    </xf>
    <xf numFmtId="0" fontId="37" fillId="0" borderId="10" xfId="0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0" fontId="21" fillId="0" borderId="0" xfId="61" applyFont="1" applyFill="1" applyBorder="1" applyAlignment="1">
      <alignment horizontal="left"/>
      <protection/>
    </xf>
    <xf numFmtId="165" fontId="19" fillId="0" borderId="10" xfId="0" applyNumberFormat="1" applyFont="1" applyFill="1" applyBorder="1" applyAlignment="1">
      <alignment horizontal="right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4" fontId="21" fillId="24" borderId="10" xfId="0" applyNumberFormat="1" applyFont="1" applyFill="1" applyBorder="1" applyAlignment="1">
      <alignment horizontal="center"/>
    </xf>
    <xf numFmtId="9" fontId="21" fillId="24" borderId="10" xfId="0" applyNumberFormat="1" applyFont="1" applyFill="1" applyBorder="1" applyAlignment="1">
      <alignment horizontal="center"/>
    </xf>
    <xf numFmtId="4" fontId="21" fillId="24" borderId="10" xfId="0" applyNumberFormat="1" applyFont="1" applyFill="1" applyBorder="1" applyAlignment="1">
      <alignment horizontal="center" wrapText="1"/>
    </xf>
    <xf numFmtId="166" fontId="21" fillId="24" borderId="10" xfId="0" applyNumberFormat="1" applyFont="1" applyFill="1" applyBorder="1" applyAlignment="1">
      <alignment horizontal="right"/>
    </xf>
    <xf numFmtId="0" fontId="21" fillId="24" borderId="10" xfId="0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 horizontal="center" vertical="top" wrapText="1"/>
    </xf>
    <xf numFmtId="165" fontId="21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horizontal="center" wrapText="1"/>
    </xf>
    <xf numFmtId="0" fontId="21" fillId="0" borderId="17" xfId="0" applyNumberFormat="1" applyFont="1" applyFill="1" applyBorder="1" applyAlignment="1">
      <alignment horizontal="center" textRotation="90" wrapText="1"/>
    </xf>
    <xf numFmtId="0" fontId="21" fillId="0" borderId="18" xfId="0" applyNumberFormat="1" applyFont="1" applyFill="1" applyBorder="1" applyAlignment="1">
      <alignment horizontal="center" textRotation="90" wrapText="1"/>
    </xf>
    <xf numFmtId="0" fontId="21" fillId="0" borderId="15" xfId="0" applyNumberFormat="1" applyFont="1" applyFill="1" applyBorder="1" applyAlignment="1">
      <alignment horizontal="center" textRotation="90" wrapText="1"/>
    </xf>
    <xf numFmtId="0" fontId="19" fillId="7" borderId="1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11" fontId="21" fillId="0" borderId="21" xfId="0" applyNumberFormat="1" applyFont="1" applyFill="1" applyBorder="1" applyAlignment="1">
      <alignment horizontal="center" vertical="top" textRotation="1" wrapText="1"/>
    </xf>
    <xf numFmtId="11" fontId="21" fillId="0" borderId="14" xfId="0" applyNumberFormat="1" applyFont="1" applyFill="1" applyBorder="1" applyAlignment="1">
      <alignment horizontal="center" vertical="top" textRotation="1" wrapText="1"/>
    </xf>
    <xf numFmtId="0" fontId="19" fillId="0" borderId="0" xfId="0" applyFont="1" applyFill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4" fontId="21" fillId="0" borderId="22" xfId="0" applyNumberFormat="1" applyFont="1" applyFill="1" applyBorder="1" applyAlignment="1">
      <alignment horizontal="center" vertical="top" wrapText="1"/>
    </xf>
    <xf numFmtId="4" fontId="21" fillId="0" borderId="23" xfId="0" applyNumberFormat="1" applyFont="1" applyFill="1" applyBorder="1" applyAlignment="1">
      <alignment horizontal="center" vertical="top" wrapText="1"/>
    </xf>
    <xf numFmtId="4" fontId="36" fillId="0" borderId="24" xfId="0" applyNumberFormat="1" applyFont="1" applyFill="1" applyBorder="1" applyAlignment="1">
      <alignment horizontal="center" wrapText="1"/>
    </xf>
    <xf numFmtId="4" fontId="36" fillId="0" borderId="25" xfId="0" applyNumberFormat="1" applyFont="1" applyFill="1" applyBorder="1" applyAlignment="1">
      <alignment horizontal="center" wrapText="1"/>
    </xf>
    <xf numFmtId="4" fontId="36" fillId="0" borderId="26" xfId="0" applyNumberFormat="1" applyFont="1" applyFill="1" applyBorder="1" applyAlignment="1">
      <alignment horizontal="center" wrapText="1"/>
    </xf>
    <xf numFmtId="4" fontId="36" fillId="0" borderId="27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3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Денежный 2 2" xfId="46"/>
    <cellStyle name="Денежный 2_Прилож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_Приложение" xfId="58"/>
    <cellStyle name="Обычный 3" xfId="59"/>
    <cellStyle name="Обычный 4" xfId="60"/>
    <cellStyle name="Обычный_РЕСТР ОТЧЕТ КП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64"/>
  <sheetViews>
    <sheetView tabSelected="1" zoomScale="85" zoomScaleNormal="85" zoomScaleSheetLayoutView="55" zoomScalePageLayoutView="0" workbookViewId="0" topLeftCell="A1">
      <pane xSplit="3105" ySplit="3720" topLeftCell="A22" activePane="topRight" state="split"/>
      <selection pane="topLeft" activeCell="A1" sqref="A1"/>
      <selection pane="topRight" activeCell="B3" sqref="B3"/>
      <selection pane="bottomLeft" activeCell="B24" sqref="B24"/>
      <selection pane="bottomRight" activeCell="P24" sqref="P24:Q25"/>
    </sheetView>
  </sheetViews>
  <sheetFormatPr defaultColWidth="9.140625" defaultRowHeight="15"/>
  <cols>
    <col min="1" max="1" width="4.28125" style="29" bestFit="1" customWidth="1"/>
    <col min="2" max="2" width="26.57421875" style="3" customWidth="1"/>
    <col min="3" max="3" width="21.8515625" style="30" customWidth="1"/>
    <col min="4" max="4" width="13.8515625" style="3" customWidth="1"/>
    <col min="5" max="5" width="14.00390625" style="3" customWidth="1"/>
    <col min="6" max="6" width="9.140625" style="3" customWidth="1"/>
    <col min="7" max="7" width="11.7109375" style="3" customWidth="1"/>
    <col min="8" max="8" width="11.8515625" style="3" customWidth="1"/>
    <col min="9" max="10" width="13.7109375" style="3" bestFit="1" customWidth="1"/>
    <col min="11" max="12" width="11.57421875" style="3" customWidth="1"/>
    <col min="13" max="14" width="15.00390625" style="3" bestFit="1" customWidth="1"/>
    <col min="15" max="15" width="32.8515625" style="30" customWidth="1"/>
    <col min="16" max="16" width="14.140625" style="30" customWidth="1"/>
    <col min="17" max="17" width="11.7109375" style="30" customWidth="1"/>
    <col min="18" max="18" width="13.421875" style="30" customWidth="1"/>
    <col min="19" max="19" width="16.140625" style="30" customWidth="1"/>
    <col min="20" max="22" width="13.421875" style="3" customWidth="1"/>
    <col min="23" max="16384" width="9.140625" style="3" customWidth="1"/>
  </cols>
  <sheetData>
    <row r="1" spans="2:18" s="4" customFormat="1" ht="18.75">
      <c r="B1" s="5"/>
      <c r="C1" s="5"/>
      <c r="D1" s="5"/>
      <c r="E1" s="5"/>
      <c r="F1" s="38"/>
      <c r="G1" s="38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5" s="9" customFormat="1" ht="48" customHeight="1">
      <c r="A2" s="6"/>
      <c r="B2" s="117" t="s">
        <v>95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7"/>
      <c r="N2" s="8"/>
      <c r="O2" s="7"/>
    </row>
    <row r="3" spans="1:16" s="9" customFormat="1" ht="20.25" customHeight="1" thickBot="1">
      <c r="A3" s="6"/>
      <c r="B3" s="10"/>
      <c r="C3" s="1"/>
      <c r="D3" s="1"/>
      <c r="E3" s="39" t="s">
        <v>0</v>
      </c>
      <c r="F3" s="7"/>
      <c r="H3" s="7"/>
      <c r="J3" s="7"/>
      <c r="L3" s="11"/>
      <c r="N3" s="12"/>
      <c r="P3" s="7"/>
    </row>
    <row r="4" spans="1:19" ht="16.5" thickBot="1">
      <c r="A4" s="118" t="s">
        <v>1</v>
      </c>
      <c r="B4" s="121" t="s">
        <v>2</v>
      </c>
      <c r="C4" s="121" t="s">
        <v>3</v>
      </c>
      <c r="D4" s="124" t="s">
        <v>4</v>
      </c>
      <c r="E4" s="104"/>
      <c r="F4" s="104"/>
      <c r="G4" s="104"/>
      <c r="H4" s="104"/>
      <c r="I4" s="104"/>
      <c r="J4" s="104"/>
      <c r="K4" s="104"/>
      <c r="L4" s="104"/>
      <c r="M4" s="104"/>
      <c r="N4" s="125"/>
      <c r="O4" s="107" t="s">
        <v>5</v>
      </c>
      <c r="P4" s="107" t="s">
        <v>6</v>
      </c>
      <c r="Q4" s="107" t="s">
        <v>7</v>
      </c>
      <c r="R4" s="107" t="s">
        <v>8</v>
      </c>
      <c r="S4" s="107" t="s">
        <v>9</v>
      </c>
    </row>
    <row r="5" spans="1:19" ht="16.5" thickBot="1">
      <c r="A5" s="119"/>
      <c r="B5" s="122"/>
      <c r="C5" s="122"/>
      <c r="D5" s="126" t="s">
        <v>10</v>
      </c>
      <c r="E5" s="127"/>
      <c r="F5" s="13"/>
      <c r="G5" s="124" t="s">
        <v>11</v>
      </c>
      <c r="H5" s="104"/>
      <c r="I5" s="104"/>
      <c r="J5" s="104"/>
      <c r="K5" s="104"/>
      <c r="L5" s="104"/>
      <c r="M5" s="104"/>
      <c r="N5" s="125"/>
      <c r="O5" s="108"/>
      <c r="P5" s="108"/>
      <c r="Q5" s="108"/>
      <c r="R5" s="108"/>
      <c r="S5" s="108"/>
    </row>
    <row r="6" spans="1:19" ht="36" customHeight="1" thickBot="1">
      <c r="A6" s="119"/>
      <c r="B6" s="122"/>
      <c r="C6" s="122"/>
      <c r="D6" s="128"/>
      <c r="E6" s="129"/>
      <c r="F6" s="14"/>
      <c r="G6" s="115" t="s">
        <v>12</v>
      </c>
      <c r="H6" s="116"/>
      <c r="I6" s="115" t="s">
        <v>13</v>
      </c>
      <c r="J6" s="116"/>
      <c r="K6" s="115" t="s">
        <v>14</v>
      </c>
      <c r="L6" s="116"/>
      <c r="M6" s="115" t="s">
        <v>15</v>
      </c>
      <c r="N6" s="116"/>
      <c r="O6" s="108"/>
      <c r="P6" s="108"/>
      <c r="Q6" s="108"/>
      <c r="R6" s="108"/>
      <c r="S6" s="108"/>
    </row>
    <row r="7" spans="1:19" ht="16.5" thickBot="1">
      <c r="A7" s="120"/>
      <c r="B7" s="123"/>
      <c r="C7" s="123"/>
      <c r="D7" s="15" t="s">
        <v>16</v>
      </c>
      <c r="E7" s="16" t="s">
        <v>17</v>
      </c>
      <c r="F7" s="15"/>
      <c r="G7" s="15" t="s">
        <v>16</v>
      </c>
      <c r="H7" s="15" t="s">
        <v>17</v>
      </c>
      <c r="I7" s="15" t="s">
        <v>16</v>
      </c>
      <c r="J7" s="15" t="s">
        <v>17</v>
      </c>
      <c r="K7" s="15" t="s">
        <v>16</v>
      </c>
      <c r="L7" s="15" t="s">
        <v>17</v>
      </c>
      <c r="M7" s="15" t="s">
        <v>16</v>
      </c>
      <c r="N7" s="15" t="s">
        <v>17</v>
      </c>
      <c r="O7" s="109"/>
      <c r="P7" s="109"/>
      <c r="Q7" s="109"/>
      <c r="R7" s="109"/>
      <c r="S7" s="109"/>
    </row>
    <row r="8" spans="1:19" s="20" customFormat="1" ht="13.5" thickBot="1">
      <c r="A8" s="17">
        <v>1</v>
      </c>
      <c r="B8" s="18">
        <v>2</v>
      </c>
      <c r="C8" s="18">
        <v>3</v>
      </c>
      <c r="D8" s="18">
        <v>4</v>
      </c>
      <c r="E8" s="18">
        <v>5</v>
      </c>
      <c r="F8" s="18"/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9">
        <v>14</v>
      </c>
      <c r="P8" s="19">
        <v>15</v>
      </c>
      <c r="Q8" s="19">
        <v>16</v>
      </c>
      <c r="R8" s="19">
        <v>17</v>
      </c>
      <c r="S8" s="19">
        <v>18</v>
      </c>
    </row>
    <row r="9" spans="1:19" ht="18.75">
      <c r="A9" s="131" t="s">
        <v>18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</row>
    <row r="10" spans="1:19" s="52" customFormat="1" ht="78.75">
      <c r="A10" s="45">
        <v>1</v>
      </c>
      <c r="B10" s="57" t="s">
        <v>46</v>
      </c>
      <c r="C10" s="47"/>
      <c r="D10" s="59">
        <f aca="true" t="shared" si="0" ref="D10:E12">G10+I10+K10+M10</f>
        <v>5183</v>
      </c>
      <c r="E10" s="59">
        <f t="shared" si="0"/>
        <v>5183</v>
      </c>
      <c r="F10" s="78">
        <f>E10/D10*100</f>
        <v>100</v>
      </c>
      <c r="G10" s="59"/>
      <c r="H10" s="59"/>
      <c r="I10" s="59"/>
      <c r="J10" s="59"/>
      <c r="K10" s="59"/>
      <c r="L10" s="59"/>
      <c r="M10" s="59">
        <v>5183</v>
      </c>
      <c r="N10" s="59">
        <v>5183</v>
      </c>
      <c r="O10" s="68" t="s">
        <v>19</v>
      </c>
      <c r="P10" s="55">
        <v>20800</v>
      </c>
      <c r="Q10" s="55">
        <v>36070</v>
      </c>
      <c r="R10" s="50">
        <f>Q10/P10</f>
        <v>1.7341346153846153</v>
      </c>
      <c r="S10" s="51"/>
    </row>
    <row r="11" spans="1:19" s="52" customFormat="1" ht="82.5" customHeight="1">
      <c r="A11" s="45">
        <v>2</v>
      </c>
      <c r="B11" s="57" t="s">
        <v>47</v>
      </c>
      <c r="C11" s="47"/>
      <c r="D11" s="59">
        <f t="shared" si="0"/>
        <v>0</v>
      </c>
      <c r="E11" s="59">
        <f t="shared" si="0"/>
        <v>650</v>
      </c>
      <c r="F11" s="78"/>
      <c r="G11" s="59"/>
      <c r="H11" s="59"/>
      <c r="I11" s="59"/>
      <c r="J11" s="59"/>
      <c r="K11" s="59"/>
      <c r="L11" s="59"/>
      <c r="M11" s="59">
        <v>0</v>
      </c>
      <c r="N11" s="59">
        <v>650</v>
      </c>
      <c r="O11" s="68" t="s">
        <v>19</v>
      </c>
      <c r="P11" s="55">
        <v>20800</v>
      </c>
      <c r="Q11" s="55">
        <v>36070</v>
      </c>
      <c r="R11" s="50">
        <f>Q11/P11</f>
        <v>1.7341346153846153</v>
      </c>
      <c r="S11" s="48"/>
    </row>
    <row r="12" spans="1:19" s="52" customFormat="1" ht="74.25" customHeight="1">
      <c r="A12" s="45">
        <v>3</v>
      </c>
      <c r="B12" s="57" t="s">
        <v>48</v>
      </c>
      <c r="C12" s="47"/>
      <c r="D12" s="59">
        <f t="shared" si="0"/>
        <v>250000</v>
      </c>
      <c r="E12" s="59">
        <f t="shared" si="0"/>
        <v>247387</v>
      </c>
      <c r="F12" s="78">
        <f>E12/D12*100</f>
        <v>98.95479999999999</v>
      </c>
      <c r="G12" s="59"/>
      <c r="H12" s="59"/>
      <c r="I12" s="59"/>
      <c r="J12" s="59"/>
      <c r="K12" s="59"/>
      <c r="L12" s="59"/>
      <c r="M12" s="61">
        <v>250000</v>
      </c>
      <c r="N12" s="59">
        <v>247387</v>
      </c>
      <c r="O12" s="68" t="s">
        <v>19</v>
      </c>
      <c r="P12" s="55">
        <v>20800</v>
      </c>
      <c r="Q12" s="55">
        <v>36070</v>
      </c>
      <c r="R12" s="50">
        <f>Q12/P12</f>
        <v>1.7341346153846153</v>
      </c>
      <c r="S12" s="51"/>
    </row>
    <row r="13" spans="1:19" s="20" customFormat="1" ht="18" customHeight="1">
      <c r="A13" s="21"/>
      <c r="B13" s="85" t="s">
        <v>20</v>
      </c>
      <c r="C13" s="42"/>
      <c r="D13" s="40">
        <f>G13+I13+K13+M13</f>
        <v>255183</v>
      </c>
      <c r="E13" s="40">
        <f>H13+J13+L13+N13</f>
        <v>253220</v>
      </c>
      <c r="F13" s="97">
        <f>E13/D13%</f>
        <v>99.23074812977354</v>
      </c>
      <c r="G13" s="98">
        <f aca="true" t="shared" si="1" ref="G13:N13">SUM(G10:G12)</f>
        <v>0</v>
      </c>
      <c r="H13" s="98">
        <f t="shared" si="1"/>
        <v>0</v>
      </c>
      <c r="I13" s="98">
        <f t="shared" si="1"/>
        <v>0</v>
      </c>
      <c r="J13" s="98">
        <f t="shared" si="1"/>
        <v>0</v>
      </c>
      <c r="K13" s="98">
        <f t="shared" si="1"/>
        <v>0</v>
      </c>
      <c r="L13" s="98">
        <f t="shared" si="1"/>
        <v>0</v>
      </c>
      <c r="M13" s="98">
        <f t="shared" si="1"/>
        <v>255183</v>
      </c>
      <c r="N13" s="98">
        <f t="shared" si="1"/>
        <v>253220</v>
      </c>
      <c r="O13" s="22"/>
      <c r="P13" s="22"/>
      <c r="Q13" s="22"/>
      <c r="R13" s="22"/>
      <c r="S13" s="22"/>
    </row>
    <row r="14" spans="1:19" ht="18.75">
      <c r="A14" s="131" t="s">
        <v>21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</row>
    <row r="15" spans="1:19" s="43" customFormat="1" ht="15.75">
      <c r="A15" s="110" t="s">
        <v>81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</row>
    <row r="16" spans="1:19" s="52" customFormat="1" ht="89.25" customHeight="1">
      <c r="A16" s="45">
        <v>1</v>
      </c>
      <c r="B16" s="66" t="s">
        <v>49</v>
      </c>
      <c r="C16" s="53" t="s">
        <v>50</v>
      </c>
      <c r="D16" s="99">
        <f>G16+I16+K16+M16</f>
        <v>110</v>
      </c>
      <c r="E16" s="99">
        <f>H16+J16+L16+N16</f>
        <v>110</v>
      </c>
      <c r="F16" s="100">
        <f>E16/D16</f>
        <v>1</v>
      </c>
      <c r="G16" s="99">
        <v>0</v>
      </c>
      <c r="H16" s="99">
        <v>0</v>
      </c>
      <c r="I16" s="99">
        <v>0</v>
      </c>
      <c r="J16" s="99">
        <v>0</v>
      </c>
      <c r="K16" s="99">
        <v>110</v>
      </c>
      <c r="L16" s="99">
        <v>110</v>
      </c>
      <c r="M16" s="101">
        <v>0</v>
      </c>
      <c r="N16" s="101">
        <v>0</v>
      </c>
      <c r="O16" s="48" t="s">
        <v>85</v>
      </c>
      <c r="P16" s="49">
        <v>187.47</v>
      </c>
      <c r="Q16" s="49">
        <v>191.1</v>
      </c>
      <c r="R16" s="50">
        <f>Q16/P16</f>
        <v>1.0193630980956954</v>
      </c>
      <c r="S16" s="51"/>
    </row>
    <row r="17" spans="1:19" ht="15.75">
      <c r="A17" s="37"/>
      <c r="B17" s="113" t="s">
        <v>83</v>
      </c>
      <c r="C17" s="114"/>
      <c r="D17" s="93">
        <f>D16</f>
        <v>110</v>
      </c>
      <c r="E17" s="93">
        <f aca="true" t="shared" si="2" ref="E17:N17">E16</f>
        <v>110</v>
      </c>
      <c r="F17" s="93">
        <f t="shared" si="2"/>
        <v>1</v>
      </c>
      <c r="G17" s="93">
        <f t="shared" si="2"/>
        <v>0</v>
      </c>
      <c r="H17" s="93">
        <f t="shared" si="2"/>
        <v>0</v>
      </c>
      <c r="I17" s="93">
        <f t="shared" si="2"/>
        <v>0</v>
      </c>
      <c r="J17" s="93">
        <f t="shared" si="2"/>
        <v>0</v>
      </c>
      <c r="K17" s="93">
        <f t="shared" si="2"/>
        <v>110</v>
      </c>
      <c r="L17" s="93">
        <f t="shared" si="2"/>
        <v>110</v>
      </c>
      <c r="M17" s="93">
        <f t="shared" si="2"/>
        <v>0</v>
      </c>
      <c r="N17" s="93">
        <f t="shared" si="2"/>
        <v>0</v>
      </c>
      <c r="O17" s="37"/>
      <c r="P17" s="37"/>
      <c r="Q17" s="37"/>
      <c r="R17" s="37"/>
      <c r="S17" s="37"/>
    </row>
    <row r="18" spans="1:19" s="43" customFormat="1" ht="15.75">
      <c r="A18" s="110" t="s">
        <v>22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</row>
    <row r="19" spans="1:19" ht="15.75">
      <c r="A19" s="130" t="s">
        <v>23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</row>
    <row r="20" spans="1:19" s="65" customFormat="1" ht="31.5">
      <c r="A20" s="56">
        <v>2</v>
      </c>
      <c r="B20" s="57" t="s">
        <v>52</v>
      </c>
      <c r="C20" s="58" t="s">
        <v>24</v>
      </c>
      <c r="D20" s="59">
        <f>G20+I20+K20+M20</f>
        <v>5312</v>
      </c>
      <c r="E20" s="59">
        <f>H20+J20+L20+N20</f>
        <v>5668.8</v>
      </c>
      <c r="F20" s="60">
        <f>E20/D20</f>
        <v>1.0671686746987952</v>
      </c>
      <c r="G20" s="59">
        <v>5312</v>
      </c>
      <c r="H20" s="59">
        <v>0</v>
      </c>
      <c r="I20" s="59">
        <v>0</v>
      </c>
      <c r="J20" s="59">
        <v>5311.8</v>
      </c>
      <c r="K20" s="61">
        <v>0</v>
      </c>
      <c r="L20" s="61">
        <v>0</v>
      </c>
      <c r="M20" s="61">
        <v>0</v>
      </c>
      <c r="N20" s="59">
        <v>357</v>
      </c>
      <c r="O20" s="62" t="s">
        <v>93</v>
      </c>
      <c r="P20" s="62" t="s">
        <v>94</v>
      </c>
      <c r="Q20" s="62" t="s">
        <v>94</v>
      </c>
      <c r="R20" s="63">
        <v>1</v>
      </c>
      <c r="S20" s="64"/>
    </row>
    <row r="21" spans="1:19" s="75" customFormat="1" ht="21.75" customHeight="1">
      <c r="A21" s="70"/>
      <c r="B21" s="113" t="s">
        <v>77</v>
      </c>
      <c r="C21" s="114"/>
      <c r="D21" s="40">
        <f>G21+I21+K21+M21</f>
        <v>5312</v>
      </c>
      <c r="E21" s="40">
        <f>H21+J21+L21+N21</f>
        <v>5668.8</v>
      </c>
      <c r="F21" s="40">
        <f aca="true" t="shared" si="3" ref="F21:N21">F20</f>
        <v>1.0671686746987952</v>
      </c>
      <c r="G21" s="40">
        <f t="shared" si="3"/>
        <v>5312</v>
      </c>
      <c r="H21" s="40">
        <f t="shared" si="3"/>
        <v>0</v>
      </c>
      <c r="I21" s="40">
        <f t="shared" si="3"/>
        <v>0</v>
      </c>
      <c r="J21" s="40">
        <f t="shared" si="3"/>
        <v>5311.8</v>
      </c>
      <c r="K21" s="40">
        <f t="shared" si="3"/>
        <v>0</v>
      </c>
      <c r="L21" s="40">
        <f t="shared" si="3"/>
        <v>0</v>
      </c>
      <c r="M21" s="40">
        <f t="shared" si="3"/>
        <v>0</v>
      </c>
      <c r="N21" s="40">
        <f t="shared" si="3"/>
        <v>357</v>
      </c>
      <c r="O21" s="72"/>
      <c r="P21" s="92"/>
      <c r="Q21" s="92"/>
      <c r="R21" s="73"/>
      <c r="S21" s="77"/>
    </row>
    <row r="22" spans="1:19" s="43" customFormat="1" ht="15.75">
      <c r="A22" s="110" t="s">
        <v>82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</row>
    <row r="23" spans="1:19" ht="15.75">
      <c r="A23" s="130" t="s">
        <v>23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</row>
    <row r="24" spans="1:19" s="52" customFormat="1" ht="90">
      <c r="A24" s="47">
        <v>3</v>
      </c>
      <c r="B24" s="66" t="s">
        <v>53</v>
      </c>
      <c r="C24" s="48" t="s">
        <v>55</v>
      </c>
      <c r="D24" s="59">
        <f aca="true" t="shared" si="4" ref="D24:E26">G24+I24+K24+M24</f>
        <v>12606</v>
      </c>
      <c r="E24" s="59">
        <f t="shared" si="4"/>
        <v>8420.5</v>
      </c>
      <c r="F24" s="60">
        <f>E24/D24</f>
        <v>0.6679755671902269</v>
      </c>
      <c r="G24" s="83">
        <v>0</v>
      </c>
      <c r="H24" s="83">
        <v>6303.4</v>
      </c>
      <c r="I24" s="83">
        <v>6303</v>
      </c>
      <c r="J24" s="83">
        <v>1982.2</v>
      </c>
      <c r="K24" s="83">
        <v>6303</v>
      </c>
      <c r="L24" s="83">
        <v>134.9</v>
      </c>
      <c r="M24" s="99">
        <v>0</v>
      </c>
      <c r="N24" s="99">
        <v>0</v>
      </c>
      <c r="O24" s="48" t="s">
        <v>56</v>
      </c>
      <c r="P24" s="67">
        <v>52.2</v>
      </c>
      <c r="Q24" s="67">
        <v>57.1</v>
      </c>
      <c r="R24" s="50">
        <f>Q24/P24</f>
        <v>1.0938697318007662</v>
      </c>
      <c r="S24" s="53"/>
    </row>
    <row r="25" spans="1:19" s="52" customFormat="1" ht="90">
      <c r="A25" s="45">
        <v>4</v>
      </c>
      <c r="B25" s="66" t="s">
        <v>54</v>
      </c>
      <c r="C25" s="48" t="s">
        <v>55</v>
      </c>
      <c r="D25" s="59">
        <f t="shared" si="4"/>
        <v>121103</v>
      </c>
      <c r="E25" s="59">
        <f t="shared" si="4"/>
        <v>121103.40000000001</v>
      </c>
      <c r="F25" s="60">
        <f>E25/D25</f>
        <v>1.000003302973502</v>
      </c>
      <c r="G25" s="59">
        <v>0</v>
      </c>
      <c r="H25" s="59">
        <v>0</v>
      </c>
      <c r="I25" s="59">
        <v>120982</v>
      </c>
      <c r="J25" s="59">
        <v>120982.3</v>
      </c>
      <c r="K25" s="59">
        <v>121</v>
      </c>
      <c r="L25" s="59">
        <v>121.1</v>
      </c>
      <c r="M25" s="61">
        <v>0</v>
      </c>
      <c r="N25" s="59">
        <v>0</v>
      </c>
      <c r="O25" s="68" t="s">
        <v>56</v>
      </c>
      <c r="P25" s="67">
        <v>52.2</v>
      </c>
      <c r="Q25" s="67">
        <v>57.1</v>
      </c>
      <c r="R25" s="50">
        <f>Q25/P25</f>
        <v>1.0938697318007662</v>
      </c>
      <c r="S25" s="51"/>
    </row>
    <row r="26" spans="1:19" s="75" customFormat="1" ht="15.75">
      <c r="A26" s="70"/>
      <c r="B26" s="71" t="s">
        <v>25</v>
      </c>
      <c r="C26" s="71"/>
      <c r="D26" s="40">
        <f t="shared" si="4"/>
        <v>133709</v>
      </c>
      <c r="E26" s="40">
        <f t="shared" si="4"/>
        <v>129523.9</v>
      </c>
      <c r="F26" s="54">
        <f>E26/D26</f>
        <v>0.9686999379248966</v>
      </c>
      <c r="G26" s="40">
        <f aca="true" t="shared" si="5" ref="G26:N26">G25+G24</f>
        <v>0</v>
      </c>
      <c r="H26" s="40">
        <f t="shared" si="5"/>
        <v>6303.4</v>
      </c>
      <c r="I26" s="40">
        <f t="shared" si="5"/>
        <v>127285</v>
      </c>
      <c r="J26" s="40">
        <f t="shared" si="5"/>
        <v>122964.5</v>
      </c>
      <c r="K26" s="40">
        <f t="shared" si="5"/>
        <v>6424</v>
      </c>
      <c r="L26" s="40">
        <f t="shared" si="5"/>
        <v>256</v>
      </c>
      <c r="M26" s="40">
        <f t="shared" si="5"/>
        <v>0</v>
      </c>
      <c r="N26" s="40">
        <f t="shared" si="5"/>
        <v>0</v>
      </c>
      <c r="O26" s="72"/>
      <c r="P26" s="73"/>
      <c r="Q26" s="73"/>
      <c r="R26" s="73"/>
      <c r="S26" s="74"/>
    </row>
    <row r="27" spans="1:19" s="43" customFormat="1" ht="15.75">
      <c r="A27" s="110" t="s">
        <v>26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</row>
    <row r="28" spans="1:19" ht="15.75">
      <c r="A28" s="130" t="s">
        <v>23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</row>
    <row r="29" spans="1:19" s="52" customFormat="1" ht="54.75" customHeight="1">
      <c r="A29" s="47">
        <v>5</v>
      </c>
      <c r="B29" s="66" t="s">
        <v>57</v>
      </c>
      <c r="C29" s="47" t="s">
        <v>58</v>
      </c>
      <c r="D29" s="59">
        <f aca="true" t="shared" si="6" ref="D29:E31">G29+I29+K29+M29</f>
        <v>4518</v>
      </c>
      <c r="E29" s="59">
        <f t="shared" si="6"/>
        <v>4496.3</v>
      </c>
      <c r="F29" s="60">
        <f>E29/D29</f>
        <v>0.9951969898185038</v>
      </c>
      <c r="G29" s="61">
        <v>0</v>
      </c>
      <c r="H29" s="61">
        <v>0</v>
      </c>
      <c r="I29" s="61">
        <v>4513</v>
      </c>
      <c r="J29" s="61">
        <v>4491.8</v>
      </c>
      <c r="K29" s="61">
        <v>5</v>
      </c>
      <c r="L29" s="61">
        <v>4.5</v>
      </c>
      <c r="M29" s="61">
        <v>0</v>
      </c>
      <c r="N29" s="61">
        <v>0</v>
      </c>
      <c r="O29" s="68" t="s">
        <v>60</v>
      </c>
      <c r="P29" s="106">
        <v>33</v>
      </c>
      <c r="Q29" s="106">
        <v>38.29</v>
      </c>
      <c r="R29" s="50">
        <f>Q29/P29</f>
        <v>1.1603030303030302</v>
      </c>
      <c r="S29" s="53"/>
    </row>
    <row r="30" spans="1:19" s="52" customFormat="1" ht="63.75">
      <c r="A30" s="45">
        <v>6</v>
      </c>
      <c r="B30" s="66" t="s">
        <v>59</v>
      </c>
      <c r="C30" s="47" t="s">
        <v>58</v>
      </c>
      <c r="D30" s="59">
        <f t="shared" si="6"/>
        <v>3237</v>
      </c>
      <c r="E30" s="59">
        <f t="shared" si="6"/>
        <v>3237.65</v>
      </c>
      <c r="F30" s="60">
        <f>E30/D30</f>
        <v>1.0002008032128515</v>
      </c>
      <c r="G30" s="59">
        <v>364</v>
      </c>
      <c r="H30" s="59">
        <v>364.15</v>
      </c>
      <c r="I30" s="61">
        <v>2751</v>
      </c>
      <c r="J30" s="61">
        <v>2751.1</v>
      </c>
      <c r="K30" s="61">
        <v>122</v>
      </c>
      <c r="L30" s="61">
        <v>122.4</v>
      </c>
      <c r="M30" s="61">
        <v>0</v>
      </c>
      <c r="N30" s="59">
        <v>0</v>
      </c>
      <c r="O30" s="68" t="s">
        <v>60</v>
      </c>
      <c r="P30" s="106">
        <v>33</v>
      </c>
      <c r="Q30" s="106">
        <v>38.29</v>
      </c>
      <c r="R30" s="50">
        <f>Q30/P30</f>
        <v>1.1603030303030302</v>
      </c>
      <c r="S30" s="51"/>
    </row>
    <row r="31" spans="1:19" s="75" customFormat="1" ht="15.75">
      <c r="A31" s="70"/>
      <c r="B31" s="111" t="s">
        <v>27</v>
      </c>
      <c r="C31" s="112"/>
      <c r="D31" s="40">
        <f t="shared" si="6"/>
        <v>7755</v>
      </c>
      <c r="E31" s="40">
        <f t="shared" si="6"/>
        <v>7733.949999999999</v>
      </c>
      <c r="F31" s="2">
        <f>E31/D31</f>
        <v>0.9972856221792391</v>
      </c>
      <c r="G31" s="40">
        <f>G29+G30</f>
        <v>364</v>
      </c>
      <c r="H31" s="40">
        <f aca="true" t="shared" si="7" ref="H31:N31">H29+H30</f>
        <v>364.15</v>
      </c>
      <c r="I31" s="40">
        <f t="shared" si="7"/>
        <v>7264</v>
      </c>
      <c r="J31" s="40">
        <f t="shared" si="7"/>
        <v>7242.9</v>
      </c>
      <c r="K31" s="40">
        <f t="shared" si="7"/>
        <v>127</v>
      </c>
      <c r="L31" s="40">
        <f t="shared" si="7"/>
        <v>126.9</v>
      </c>
      <c r="M31" s="40">
        <f t="shared" si="7"/>
        <v>0</v>
      </c>
      <c r="N31" s="40">
        <f t="shared" si="7"/>
        <v>0</v>
      </c>
      <c r="O31" s="72"/>
      <c r="P31" s="73"/>
      <c r="Q31" s="73"/>
      <c r="R31" s="73"/>
      <c r="S31" s="74"/>
    </row>
    <row r="32" spans="1:19" s="44" customFormat="1" ht="15.75">
      <c r="A32" s="132" t="s">
        <v>80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</row>
    <row r="33" spans="1:19" s="52" customFormat="1" ht="109.5" customHeight="1">
      <c r="A33" s="45">
        <v>7</v>
      </c>
      <c r="B33" s="57" t="s">
        <v>61</v>
      </c>
      <c r="C33" s="47" t="s">
        <v>62</v>
      </c>
      <c r="D33" s="59">
        <f aca="true" t="shared" si="8" ref="D33:E35">G33+I33+K33+M33</f>
        <v>6062</v>
      </c>
      <c r="E33" s="59">
        <f t="shared" si="8"/>
        <v>6060.6</v>
      </c>
      <c r="F33" s="60">
        <f>E33/D33</f>
        <v>0.999769053117783</v>
      </c>
      <c r="G33" s="59">
        <v>718</v>
      </c>
      <c r="H33" s="59">
        <v>717.6</v>
      </c>
      <c r="I33" s="59">
        <v>710</v>
      </c>
      <c r="J33" s="59">
        <v>709.5</v>
      </c>
      <c r="K33" s="59">
        <v>925</v>
      </c>
      <c r="L33" s="59">
        <v>924.9</v>
      </c>
      <c r="M33" s="61">
        <v>3709</v>
      </c>
      <c r="N33" s="59">
        <v>3708.6</v>
      </c>
      <c r="O33" s="68" t="s">
        <v>87</v>
      </c>
      <c r="P33" s="62">
        <v>9</v>
      </c>
      <c r="Q33" s="105">
        <v>9</v>
      </c>
      <c r="R33" s="50">
        <f>Q33/P33</f>
        <v>1</v>
      </c>
      <c r="S33" s="51"/>
    </row>
    <row r="34" spans="1:19" s="52" customFormat="1" ht="111" customHeight="1">
      <c r="A34" s="45">
        <v>8</v>
      </c>
      <c r="B34" s="57" t="s">
        <v>63</v>
      </c>
      <c r="C34" s="53" t="s">
        <v>64</v>
      </c>
      <c r="D34" s="59">
        <f t="shared" si="8"/>
        <v>6131</v>
      </c>
      <c r="E34" s="59">
        <f t="shared" si="8"/>
        <v>6130.6</v>
      </c>
      <c r="F34" s="60">
        <f>E34/D34</f>
        <v>0.9999347577882891</v>
      </c>
      <c r="G34" s="59">
        <v>1180</v>
      </c>
      <c r="H34" s="59">
        <v>1179.9</v>
      </c>
      <c r="I34" s="59">
        <v>611</v>
      </c>
      <c r="J34" s="59">
        <v>610.9</v>
      </c>
      <c r="K34" s="59">
        <v>102</v>
      </c>
      <c r="L34" s="59">
        <v>102.3</v>
      </c>
      <c r="M34" s="61">
        <v>4238</v>
      </c>
      <c r="N34" s="59">
        <v>4237.5</v>
      </c>
      <c r="O34" s="68" t="s">
        <v>86</v>
      </c>
      <c r="P34" s="64">
        <v>2</v>
      </c>
      <c r="Q34" s="64">
        <v>2</v>
      </c>
      <c r="R34" s="50">
        <f>Q34/P34</f>
        <v>1</v>
      </c>
      <c r="S34" s="51"/>
    </row>
    <row r="35" spans="1:19" s="75" customFormat="1" ht="15.75">
      <c r="A35" s="70"/>
      <c r="B35" s="42" t="s">
        <v>37</v>
      </c>
      <c r="C35" s="42"/>
      <c r="D35" s="40">
        <f t="shared" si="8"/>
        <v>12193</v>
      </c>
      <c r="E35" s="40">
        <f t="shared" si="8"/>
        <v>12191.2</v>
      </c>
      <c r="F35" s="41">
        <f>E35/D35</f>
        <v>0.9998523743131306</v>
      </c>
      <c r="G35" s="40">
        <f aca="true" t="shared" si="9" ref="G35:N35">G34+G33</f>
        <v>1898</v>
      </c>
      <c r="H35" s="40">
        <f t="shared" si="9"/>
        <v>1897.5</v>
      </c>
      <c r="I35" s="40">
        <f t="shared" si="9"/>
        <v>1321</v>
      </c>
      <c r="J35" s="40">
        <f t="shared" si="9"/>
        <v>1320.4</v>
      </c>
      <c r="K35" s="40">
        <f t="shared" si="9"/>
        <v>1027</v>
      </c>
      <c r="L35" s="40">
        <f t="shared" si="9"/>
        <v>1027.2</v>
      </c>
      <c r="M35" s="40">
        <f t="shared" si="9"/>
        <v>7947</v>
      </c>
      <c r="N35" s="40">
        <f t="shared" si="9"/>
        <v>7946.1</v>
      </c>
      <c r="O35" s="77"/>
      <c r="P35" s="77"/>
      <c r="Q35" s="77"/>
      <c r="R35" s="73"/>
      <c r="S35" s="74"/>
    </row>
    <row r="36" spans="1:19" s="43" customFormat="1" ht="15.75">
      <c r="A36" s="110" t="s">
        <v>71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</row>
    <row r="37" spans="1:19" s="43" customFormat="1" ht="15.75">
      <c r="A37" s="110" t="s">
        <v>28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</row>
    <row r="38" spans="1:19" s="76" customFormat="1" ht="15.75">
      <c r="A38" s="130" t="s">
        <v>23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</row>
    <row r="39" spans="1:19" s="52" customFormat="1" ht="92.25" customHeight="1">
      <c r="A39" s="47">
        <v>9</v>
      </c>
      <c r="B39" s="66" t="s">
        <v>65</v>
      </c>
      <c r="C39" s="46" t="s">
        <v>29</v>
      </c>
      <c r="D39" s="83">
        <f>G39+I39+K39+M39</f>
        <v>28119</v>
      </c>
      <c r="E39" s="83">
        <f>H39+J39+L39+N39</f>
        <v>29046.7</v>
      </c>
      <c r="F39" s="59">
        <f>E39/D39</f>
        <v>1.0329919271666845</v>
      </c>
      <c r="G39" s="83">
        <v>0</v>
      </c>
      <c r="H39" s="83">
        <v>0</v>
      </c>
      <c r="I39" s="83">
        <v>28090</v>
      </c>
      <c r="J39" s="83">
        <v>29017.7</v>
      </c>
      <c r="K39" s="83">
        <v>29</v>
      </c>
      <c r="L39" s="83">
        <v>29</v>
      </c>
      <c r="M39" s="61">
        <v>0</v>
      </c>
      <c r="N39" s="59">
        <v>0</v>
      </c>
      <c r="O39" s="48" t="s">
        <v>30</v>
      </c>
      <c r="P39" s="49" t="s">
        <v>31</v>
      </c>
      <c r="Q39" s="49" t="s">
        <v>31</v>
      </c>
      <c r="R39" s="50">
        <v>1</v>
      </c>
      <c r="S39" s="53"/>
    </row>
    <row r="40" spans="1:19" s="75" customFormat="1" ht="15.75">
      <c r="A40" s="70"/>
      <c r="B40" s="71" t="s">
        <v>32</v>
      </c>
      <c r="C40" s="71"/>
      <c r="D40" s="40">
        <f>G40+I40+K40+M40</f>
        <v>28119</v>
      </c>
      <c r="E40" s="40">
        <f>H40+J40+L40+N40</f>
        <v>29046.7</v>
      </c>
      <c r="F40" s="2">
        <f>E40/D40</f>
        <v>1.0329919271666845</v>
      </c>
      <c r="G40" s="40">
        <f aca="true" t="shared" si="10" ref="G40:M40">G39</f>
        <v>0</v>
      </c>
      <c r="H40" s="40">
        <f t="shared" si="10"/>
        <v>0</v>
      </c>
      <c r="I40" s="40">
        <f t="shared" si="10"/>
        <v>28090</v>
      </c>
      <c r="J40" s="40">
        <f t="shared" si="10"/>
        <v>29017.7</v>
      </c>
      <c r="K40" s="40">
        <f t="shared" si="10"/>
        <v>29</v>
      </c>
      <c r="L40" s="40">
        <f t="shared" si="10"/>
        <v>29</v>
      </c>
      <c r="M40" s="40">
        <f t="shared" si="10"/>
        <v>0</v>
      </c>
      <c r="N40" s="40">
        <f>N39</f>
        <v>0</v>
      </c>
      <c r="O40" s="72"/>
      <c r="P40" s="73"/>
      <c r="Q40" s="73"/>
      <c r="R40" s="73"/>
      <c r="S40" s="74"/>
    </row>
    <row r="41" spans="1:19" s="43" customFormat="1" ht="15.75">
      <c r="A41" s="110" t="s">
        <v>33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spans="1:19" s="76" customFormat="1" ht="15.75">
      <c r="A42" s="130" t="s">
        <v>23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</row>
    <row r="43" spans="1:19" s="52" customFormat="1" ht="77.25">
      <c r="A43" s="53">
        <v>10</v>
      </c>
      <c r="B43" s="66" t="s">
        <v>66</v>
      </c>
      <c r="C43" s="55" t="s">
        <v>34</v>
      </c>
      <c r="D43" s="59">
        <f aca="true" t="shared" si="11" ref="D43:E48">G43+I43+K43+M43</f>
        <v>1998</v>
      </c>
      <c r="E43" s="59">
        <f t="shared" si="11"/>
        <v>1998.4</v>
      </c>
      <c r="F43" s="102">
        <f>E47/D47</f>
        <v>1</v>
      </c>
      <c r="G43" s="59">
        <v>0</v>
      </c>
      <c r="H43" s="59">
        <v>0</v>
      </c>
      <c r="I43" s="59">
        <v>1998</v>
      </c>
      <c r="J43" s="59">
        <v>1998.4</v>
      </c>
      <c r="K43" s="59">
        <v>0</v>
      </c>
      <c r="L43" s="59">
        <v>0</v>
      </c>
      <c r="M43" s="59">
        <v>0</v>
      </c>
      <c r="N43" s="59">
        <v>0</v>
      </c>
      <c r="O43" s="48" t="s">
        <v>91</v>
      </c>
      <c r="P43" s="103">
        <v>2.5</v>
      </c>
      <c r="Q43" s="103">
        <v>2.5</v>
      </c>
      <c r="R43" s="63">
        <v>1</v>
      </c>
      <c r="S43" s="53"/>
    </row>
    <row r="44" spans="1:19" s="52" customFormat="1" ht="78.75">
      <c r="A44" s="53">
        <v>11</v>
      </c>
      <c r="B44" s="66" t="s">
        <v>67</v>
      </c>
      <c r="C44" s="55" t="s">
        <v>34</v>
      </c>
      <c r="D44" s="59">
        <f t="shared" si="11"/>
        <v>2843</v>
      </c>
      <c r="E44" s="59">
        <f t="shared" si="11"/>
        <v>2843.2</v>
      </c>
      <c r="F44" s="102">
        <f>E48/D48</f>
        <v>0.7656602355299423</v>
      </c>
      <c r="G44" s="59">
        <v>0</v>
      </c>
      <c r="H44" s="59">
        <v>0</v>
      </c>
      <c r="I44" s="59">
        <v>2843</v>
      </c>
      <c r="J44" s="59">
        <v>2843.2</v>
      </c>
      <c r="K44" s="59">
        <v>0</v>
      </c>
      <c r="L44" s="59">
        <v>0</v>
      </c>
      <c r="M44" s="59">
        <v>0</v>
      </c>
      <c r="N44" s="59">
        <v>0</v>
      </c>
      <c r="O44" s="48" t="s">
        <v>91</v>
      </c>
      <c r="P44" s="103">
        <v>1.3</v>
      </c>
      <c r="Q44" s="103">
        <v>1.3</v>
      </c>
      <c r="R44" s="63">
        <v>1</v>
      </c>
      <c r="S44" s="53"/>
    </row>
    <row r="45" spans="1:19" s="52" customFormat="1" ht="94.5" customHeight="1">
      <c r="A45" s="53">
        <v>12</v>
      </c>
      <c r="B45" s="66" t="s">
        <v>68</v>
      </c>
      <c r="C45" s="55" t="s">
        <v>34</v>
      </c>
      <c r="D45" s="59">
        <f t="shared" si="11"/>
        <v>2041</v>
      </c>
      <c r="E45" s="59">
        <f t="shared" si="11"/>
        <v>197.9</v>
      </c>
      <c r="F45" s="102">
        <f>E45/D45</f>
        <v>0.09696227339539441</v>
      </c>
      <c r="G45" s="59">
        <v>0</v>
      </c>
      <c r="H45" s="59">
        <v>0</v>
      </c>
      <c r="I45" s="59">
        <v>0</v>
      </c>
      <c r="J45" s="59">
        <v>97.9</v>
      </c>
      <c r="K45" s="59">
        <v>2041</v>
      </c>
      <c r="L45" s="59">
        <v>100</v>
      </c>
      <c r="M45" s="59">
        <v>0</v>
      </c>
      <c r="N45" s="59">
        <v>0</v>
      </c>
      <c r="O45" s="48" t="s">
        <v>92</v>
      </c>
      <c r="P45" s="103" t="s">
        <v>31</v>
      </c>
      <c r="Q45" s="103" t="s">
        <v>31</v>
      </c>
      <c r="R45" s="63">
        <v>1</v>
      </c>
      <c r="S45" s="53"/>
    </row>
    <row r="46" spans="1:19" s="52" customFormat="1" ht="114" customHeight="1">
      <c r="A46" s="53">
        <v>13</v>
      </c>
      <c r="B46" s="66" t="s">
        <v>69</v>
      </c>
      <c r="C46" s="55" t="s">
        <v>34</v>
      </c>
      <c r="D46" s="59">
        <f t="shared" si="11"/>
        <v>550</v>
      </c>
      <c r="E46" s="59">
        <f t="shared" si="11"/>
        <v>522</v>
      </c>
      <c r="F46" s="102">
        <f>E46/D46</f>
        <v>0.9490909090909091</v>
      </c>
      <c r="G46" s="59">
        <v>0</v>
      </c>
      <c r="H46" s="59">
        <v>0</v>
      </c>
      <c r="I46" s="59">
        <v>0</v>
      </c>
      <c r="J46" s="59">
        <v>0</v>
      </c>
      <c r="K46" s="59">
        <v>550</v>
      </c>
      <c r="L46" s="59">
        <v>522</v>
      </c>
      <c r="M46" s="59">
        <v>0</v>
      </c>
      <c r="N46" s="59">
        <v>0</v>
      </c>
      <c r="O46" s="53" t="s">
        <v>30</v>
      </c>
      <c r="P46" s="103" t="s">
        <v>31</v>
      </c>
      <c r="Q46" s="103" t="s">
        <v>31</v>
      </c>
      <c r="R46" s="63">
        <v>1</v>
      </c>
      <c r="S46" s="53"/>
    </row>
    <row r="47" spans="1:19" s="52" customFormat="1" ht="110.25">
      <c r="A47" s="45">
        <v>14</v>
      </c>
      <c r="B47" s="66" t="s">
        <v>70</v>
      </c>
      <c r="C47" s="55" t="s">
        <v>34</v>
      </c>
      <c r="D47" s="59">
        <f t="shared" si="11"/>
        <v>550</v>
      </c>
      <c r="E47" s="59">
        <f t="shared" si="11"/>
        <v>550</v>
      </c>
      <c r="F47" s="102">
        <f>E47/D47</f>
        <v>1</v>
      </c>
      <c r="G47" s="59">
        <v>0</v>
      </c>
      <c r="H47" s="59">
        <v>0</v>
      </c>
      <c r="I47" s="59">
        <v>0</v>
      </c>
      <c r="J47" s="59">
        <v>0</v>
      </c>
      <c r="K47" s="59">
        <v>550</v>
      </c>
      <c r="L47" s="59">
        <v>550</v>
      </c>
      <c r="M47" s="59">
        <v>0</v>
      </c>
      <c r="N47" s="59">
        <v>0</v>
      </c>
      <c r="O47" s="48" t="s">
        <v>30</v>
      </c>
      <c r="P47" s="103" t="s">
        <v>31</v>
      </c>
      <c r="Q47" s="103" t="s">
        <v>31</v>
      </c>
      <c r="R47" s="63">
        <v>1</v>
      </c>
      <c r="S47" s="51"/>
    </row>
    <row r="48" spans="1:19" s="75" customFormat="1" ht="15.75">
      <c r="A48" s="70"/>
      <c r="B48" s="80" t="s">
        <v>35</v>
      </c>
      <c r="C48" s="80"/>
      <c r="D48" s="40">
        <f t="shared" si="11"/>
        <v>7982</v>
      </c>
      <c r="E48" s="40">
        <f t="shared" si="11"/>
        <v>6111.5</v>
      </c>
      <c r="F48" s="79">
        <f>E48/D48</f>
        <v>0.7656602355299423</v>
      </c>
      <c r="G48" s="40">
        <f aca="true" t="shared" si="12" ref="G48:N48">SUM(G43:G47)</f>
        <v>0</v>
      </c>
      <c r="H48" s="40">
        <f t="shared" si="12"/>
        <v>0</v>
      </c>
      <c r="I48" s="40">
        <f t="shared" si="12"/>
        <v>4841</v>
      </c>
      <c r="J48" s="40">
        <f t="shared" si="12"/>
        <v>4939.5</v>
      </c>
      <c r="K48" s="40">
        <f t="shared" si="12"/>
        <v>3141</v>
      </c>
      <c r="L48" s="40">
        <f t="shared" si="12"/>
        <v>1172</v>
      </c>
      <c r="M48" s="40">
        <f t="shared" si="12"/>
        <v>0</v>
      </c>
      <c r="N48" s="40">
        <f t="shared" si="12"/>
        <v>0</v>
      </c>
      <c r="O48" s="77"/>
      <c r="P48" s="42"/>
      <c r="Q48" s="42"/>
      <c r="R48" s="73"/>
      <c r="S48" s="74"/>
    </row>
    <row r="49" spans="1:19" s="44" customFormat="1" ht="15.75">
      <c r="A49" s="110" t="s">
        <v>38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</row>
    <row r="50" spans="1:19" ht="15">
      <c r="A50" s="133" t="s">
        <v>23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spans="1:19" s="52" customFormat="1" ht="54" customHeight="1">
      <c r="A51" s="45">
        <v>15</v>
      </c>
      <c r="B51" s="66" t="s">
        <v>73</v>
      </c>
      <c r="C51" s="47" t="s">
        <v>36</v>
      </c>
      <c r="D51" s="59">
        <f>G51+I51+K51+M51</f>
        <v>2851</v>
      </c>
      <c r="E51" s="59">
        <f>H51+J51+L51+N51</f>
        <v>2850.8</v>
      </c>
      <c r="F51" s="60">
        <f aca="true" t="shared" si="13" ref="F51:F56">E51/D51</f>
        <v>0.9999298491757279</v>
      </c>
      <c r="G51" s="59">
        <v>0</v>
      </c>
      <c r="H51" s="59">
        <v>0</v>
      </c>
      <c r="I51" s="83">
        <v>2175</v>
      </c>
      <c r="J51" s="83">
        <v>2175</v>
      </c>
      <c r="K51" s="59">
        <v>676</v>
      </c>
      <c r="L51" s="59">
        <v>675.8</v>
      </c>
      <c r="M51" s="61">
        <v>0</v>
      </c>
      <c r="N51" s="61">
        <v>0</v>
      </c>
      <c r="O51" s="48" t="s">
        <v>90</v>
      </c>
      <c r="P51" s="49" t="s">
        <v>31</v>
      </c>
      <c r="Q51" s="49" t="s">
        <v>31</v>
      </c>
      <c r="R51" s="50">
        <v>1</v>
      </c>
      <c r="S51" s="51"/>
    </row>
    <row r="52" spans="1:19" s="52" customFormat="1" ht="54" customHeight="1">
      <c r="A52" s="45">
        <v>16</v>
      </c>
      <c r="B52" s="66" t="s">
        <v>75</v>
      </c>
      <c r="C52" s="47" t="s">
        <v>36</v>
      </c>
      <c r="D52" s="59">
        <f aca="true" t="shared" si="14" ref="D52:E54">G52+I52+K52+M52</f>
        <v>11023</v>
      </c>
      <c r="E52" s="59">
        <f t="shared" si="14"/>
        <v>11022.8</v>
      </c>
      <c r="F52" s="60">
        <f t="shared" si="13"/>
        <v>0.9999818561190238</v>
      </c>
      <c r="G52" s="59">
        <v>0</v>
      </c>
      <c r="H52" s="59">
        <v>0</v>
      </c>
      <c r="I52" s="83">
        <v>0</v>
      </c>
      <c r="J52" s="59">
        <v>0</v>
      </c>
      <c r="K52" s="59">
        <v>11023</v>
      </c>
      <c r="L52" s="59">
        <v>11022.8</v>
      </c>
      <c r="M52" s="61">
        <v>0</v>
      </c>
      <c r="N52" s="61">
        <v>0</v>
      </c>
      <c r="O52" s="68" t="s">
        <v>88</v>
      </c>
      <c r="P52" s="69">
        <v>1</v>
      </c>
      <c r="Q52" s="69">
        <v>1</v>
      </c>
      <c r="R52" s="50">
        <f>Q52/P52</f>
        <v>1</v>
      </c>
      <c r="S52" s="51"/>
    </row>
    <row r="53" spans="1:23" s="52" customFormat="1" ht="54" customHeight="1">
      <c r="A53" s="45">
        <v>17</v>
      </c>
      <c r="B53" s="66" t="s">
        <v>74</v>
      </c>
      <c r="C53" s="53"/>
      <c r="D53" s="59">
        <f t="shared" si="14"/>
        <v>57526</v>
      </c>
      <c r="E53" s="59">
        <f t="shared" si="14"/>
        <v>53262.4</v>
      </c>
      <c r="F53" s="60">
        <f t="shared" si="13"/>
        <v>0.9258839481278031</v>
      </c>
      <c r="G53" s="59">
        <v>57526</v>
      </c>
      <c r="H53" s="59">
        <v>53262.4</v>
      </c>
      <c r="I53" s="59">
        <v>0</v>
      </c>
      <c r="J53" s="59">
        <v>0</v>
      </c>
      <c r="K53" s="59">
        <v>0</v>
      </c>
      <c r="L53" s="59">
        <v>0</v>
      </c>
      <c r="M53" s="61">
        <v>0</v>
      </c>
      <c r="N53" s="61">
        <v>0</v>
      </c>
      <c r="O53" s="48" t="s">
        <v>90</v>
      </c>
      <c r="P53" s="67" t="s">
        <v>31</v>
      </c>
      <c r="Q53" s="67" t="s">
        <v>31</v>
      </c>
      <c r="R53" s="50">
        <v>1</v>
      </c>
      <c r="S53" s="51"/>
      <c r="T53" s="84"/>
      <c r="U53" s="84"/>
      <c r="V53" s="84"/>
      <c r="W53" s="84"/>
    </row>
    <row r="54" spans="1:23" s="52" customFormat="1" ht="54" customHeight="1">
      <c r="A54" s="45">
        <v>18</v>
      </c>
      <c r="B54" s="66" t="s">
        <v>76</v>
      </c>
      <c r="C54" s="47" t="s">
        <v>36</v>
      </c>
      <c r="D54" s="59">
        <f t="shared" si="14"/>
        <v>14356</v>
      </c>
      <c r="E54" s="59">
        <f t="shared" si="14"/>
        <v>14204</v>
      </c>
      <c r="F54" s="60">
        <f t="shared" si="13"/>
        <v>0.989412092504876</v>
      </c>
      <c r="G54" s="59">
        <v>0</v>
      </c>
      <c r="H54" s="59">
        <v>0</v>
      </c>
      <c r="I54" s="59">
        <v>8583</v>
      </c>
      <c r="J54" s="59">
        <v>8431</v>
      </c>
      <c r="K54" s="59">
        <v>5773</v>
      </c>
      <c r="L54" s="59">
        <v>5773</v>
      </c>
      <c r="M54" s="61">
        <v>0</v>
      </c>
      <c r="N54" s="61">
        <v>0</v>
      </c>
      <c r="O54" s="68" t="s">
        <v>88</v>
      </c>
      <c r="P54" s="67">
        <v>100</v>
      </c>
      <c r="Q54" s="67">
        <v>100</v>
      </c>
      <c r="R54" s="50">
        <f>Q54/P54</f>
        <v>1</v>
      </c>
      <c r="S54" s="51"/>
      <c r="T54" s="84"/>
      <c r="U54" s="84"/>
      <c r="V54" s="84"/>
      <c r="W54" s="84"/>
    </row>
    <row r="55" spans="1:19" s="52" customFormat="1" ht="78" customHeight="1">
      <c r="A55" s="45">
        <v>19</v>
      </c>
      <c r="B55" s="66" t="s">
        <v>72</v>
      </c>
      <c r="C55" s="47" t="s">
        <v>84</v>
      </c>
      <c r="D55" s="59">
        <f>G55+I55+K55+M55</f>
        <v>30755</v>
      </c>
      <c r="E55" s="59">
        <f>H55+J55+L55+N55</f>
        <v>30754.5</v>
      </c>
      <c r="F55" s="60">
        <f t="shared" si="13"/>
        <v>0.9999837424808974</v>
      </c>
      <c r="G55" s="59">
        <v>9372</v>
      </c>
      <c r="H55" s="59">
        <v>9371.9</v>
      </c>
      <c r="I55" s="83">
        <v>21383</v>
      </c>
      <c r="J55" s="59">
        <v>21382.6</v>
      </c>
      <c r="K55" s="59">
        <v>0</v>
      </c>
      <c r="L55" s="59">
        <v>0</v>
      </c>
      <c r="M55" s="61">
        <v>0</v>
      </c>
      <c r="N55" s="61">
        <v>0</v>
      </c>
      <c r="O55" s="48" t="s">
        <v>89</v>
      </c>
      <c r="P55" s="81">
        <v>18.8</v>
      </c>
      <c r="Q55" s="81">
        <v>13.1</v>
      </c>
      <c r="R55" s="50">
        <f>Q55/P55</f>
        <v>0.6968085106382979</v>
      </c>
      <c r="S55" s="51"/>
    </row>
    <row r="56" spans="1:19" s="75" customFormat="1" ht="15.75">
      <c r="A56" s="70"/>
      <c r="B56" s="82" t="s">
        <v>39</v>
      </c>
      <c r="C56" s="82"/>
      <c r="D56" s="40">
        <f>G56+I56+K56+M56</f>
        <v>116511</v>
      </c>
      <c r="E56" s="40">
        <f>H56+J56+L56+N56</f>
        <v>112094.5</v>
      </c>
      <c r="F56" s="41">
        <f t="shared" si="13"/>
        <v>0.9620937078902422</v>
      </c>
      <c r="G56" s="40">
        <f>SUM(G51:G55)</f>
        <v>66898</v>
      </c>
      <c r="H56" s="40">
        <f aca="true" t="shared" si="15" ref="H56:N56">SUM(H51:H55)</f>
        <v>62634.3</v>
      </c>
      <c r="I56" s="40">
        <f t="shared" si="15"/>
        <v>32141</v>
      </c>
      <c r="J56" s="40">
        <f t="shared" si="15"/>
        <v>31988.6</v>
      </c>
      <c r="K56" s="40">
        <f t="shared" si="15"/>
        <v>17472</v>
      </c>
      <c r="L56" s="40">
        <f t="shared" si="15"/>
        <v>17471.6</v>
      </c>
      <c r="M56" s="40">
        <f t="shared" si="15"/>
        <v>0</v>
      </c>
      <c r="N56" s="40">
        <f t="shared" si="15"/>
        <v>0</v>
      </c>
      <c r="O56" s="72"/>
      <c r="P56" s="72">
        <v>100</v>
      </c>
      <c r="Q56" s="72">
        <v>100</v>
      </c>
      <c r="R56" s="73">
        <f>Q56/P56</f>
        <v>1</v>
      </c>
      <c r="S56" s="74"/>
    </row>
    <row r="57" spans="1:19" s="44" customFormat="1" ht="15.75">
      <c r="A57" s="110" t="s">
        <v>40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</row>
    <row r="58" spans="1:19" s="52" customFormat="1" ht="44.25" customHeight="1">
      <c r="A58" s="45">
        <v>20</v>
      </c>
      <c r="B58" s="66" t="s">
        <v>51</v>
      </c>
      <c r="C58" s="47" t="s">
        <v>41</v>
      </c>
      <c r="D58" s="59">
        <f aca="true" t="shared" si="16" ref="D58:E60">G58+I58+K58+M58</f>
        <v>6620</v>
      </c>
      <c r="E58" s="59">
        <f t="shared" si="16"/>
        <v>6619.9</v>
      </c>
      <c r="F58" s="60">
        <f>E58/D58</f>
        <v>0.9999848942598186</v>
      </c>
      <c r="G58" s="59">
        <v>4810</v>
      </c>
      <c r="H58" s="59">
        <v>4810.3</v>
      </c>
      <c r="I58" s="59">
        <v>1743</v>
      </c>
      <c r="J58" s="59">
        <v>1743.1</v>
      </c>
      <c r="K58" s="59">
        <v>67</v>
      </c>
      <c r="L58" s="59">
        <v>66.5</v>
      </c>
      <c r="M58" s="61">
        <v>0</v>
      </c>
      <c r="N58" s="61">
        <v>0</v>
      </c>
      <c r="O58" s="48" t="s">
        <v>42</v>
      </c>
      <c r="P58" s="49">
        <v>4</v>
      </c>
      <c r="Q58" s="49">
        <v>4</v>
      </c>
      <c r="R58" s="50">
        <f>Q58/P58</f>
        <v>1</v>
      </c>
      <c r="S58" s="51"/>
    </row>
    <row r="59" spans="1:19" s="75" customFormat="1" ht="15.75">
      <c r="A59" s="135" t="s">
        <v>43</v>
      </c>
      <c r="B59" s="135"/>
      <c r="C59" s="135"/>
      <c r="D59" s="40">
        <f t="shared" si="16"/>
        <v>6620</v>
      </c>
      <c r="E59" s="40">
        <f t="shared" si="16"/>
        <v>6619.9</v>
      </c>
      <c r="F59" s="41">
        <f>E59/D59</f>
        <v>0.9999848942598186</v>
      </c>
      <c r="G59" s="40">
        <f>G58</f>
        <v>4810</v>
      </c>
      <c r="H59" s="40">
        <f aca="true" t="shared" si="17" ref="H59:N59">H58</f>
        <v>4810.3</v>
      </c>
      <c r="I59" s="40">
        <f t="shared" si="17"/>
        <v>1743</v>
      </c>
      <c r="J59" s="40">
        <f t="shared" si="17"/>
        <v>1743.1</v>
      </c>
      <c r="K59" s="40">
        <f t="shared" si="17"/>
        <v>67</v>
      </c>
      <c r="L59" s="40">
        <f t="shared" si="17"/>
        <v>66.5</v>
      </c>
      <c r="M59" s="40">
        <f t="shared" si="17"/>
        <v>0</v>
      </c>
      <c r="N59" s="40">
        <f t="shared" si="17"/>
        <v>0</v>
      </c>
      <c r="O59" s="77"/>
      <c r="P59" s="42"/>
      <c r="Q59" s="42"/>
      <c r="R59" s="73"/>
      <c r="S59" s="74"/>
    </row>
    <row r="60" spans="1:19" ht="31.5">
      <c r="A60" s="24"/>
      <c r="B60" s="25" t="s">
        <v>44</v>
      </c>
      <c r="C60" s="26"/>
      <c r="D60" s="40">
        <f t="shared" si="16"/>
        <v>318311</v>
      </c>
      <c r="E60" s="40">
        <f t="shared" si="16"/>
        <v>309100.45</v>
      </c>
      <c r="F60" s="41">
        <f>E60/D60</f>
        <v>0.971064305035013</v>
      </c>
      <c r="G60" s="86">
        <f>G21+G26+G31+G40+G48+G56+G59+G17+G35</f>
        <v>79282</v>
      </c>
      <c r="H60" s="86">
        <f aca="true" t="shared" si="18" ref="H60:N60">H21+H26+H31+H40+H48+H56+H59+H17+H35</f>
        <v>76009.65000000001</v>
      </c>
      <c r="I60" s="86">
        <f t="shared" si="18"/>
        <v>202685</v>
      </c>
      <c r="J60" s="86">
        <f t="shared" si="18"/>
        <v>204528.50000000003</v>
      </c>
      <c r="K60" s="86">
        <f t="shared" si="18"/>
        <v>28397</v>
      </c>
      <c r="L60" s="86">
        <f t="shared" si="18"/>
        <v>20259.2</v>
      </c>
      <c r="M60" s="86">
        <f t="shared" si="18"/>
        <v>7947</v>
      </c>
      <c r="N60" s="86">
        <f t="shared" si="18"/>
        <v>8303.1</v>
      </c>
      <c r="O60" s="27"/>
      <c r="P60" s="28"/>
      <c r="Q60" s="28"/>
      <c r="R60" s="28"/>
      <c r="S60" s="28"/>
    </row>
    <row r="61" spans="1:19" s="90" customFormat="1" ht="17.25">
      <c r="A61" s="134" t="s">
        <v>78</v>
      </c>
      <c r="B61" s="134"/>
      <c r="C61" s="134"/>
      <c r="D61" s="88">
        <f>D60+D13</f>
        <v>573494</v>
      </c>
      <c r="E61" s="88">
        <f>E60+E13</f>
        <v>562320.45</v>
      </c>
      <c r="F61" s="89">
        <f>E61/D61</f>
        <v>0.980516709852239</v>
      </c>
      <c r="G61" s="88">
        <f aca="true" t="shared" si="19" ref="G61:N61">G60+G13</f>
        <v>79282</v>
      </c>
      <c r="H61" s="88">
        <f t="shared" si="19"/>
        <v>76009.65000000001</v>
      </c>
      <c r="I61" s="88">
        <f t="shared" si="19"/>
        <v>202685</v>
      </c>
      <c r="J61" s="88">
        <f t="shared" si="19"/>
        <v>204528.50000000003</v>
      </c>
      <c r="K61" s="88">
        <f t="shared" si="19"/>
        <v>28397</v>
      </c>
      <c r="L61" s="88">
        <f t="shared" si="19"/>
        <v>20259.2</v>
      </c>
      <c r="M61" s="88">
        <f t="shared" si="19"/>
        <v>263130</v>
      </c>
      <c r="N61" s="88">
        <f t="shared" si="19"/>
        <v>261523.1</v>
      </c>
      <c r="O61" s="87"/>
      <c r="P61" s="87"/>
      <c r="Q61" s="87"/>
      <c r="R61" s="87"/>
      <c r="S61" s="87"/>
    </row>
    <row r="62" spans="4:5" ht="15">
      <c r="D62" s="23"/>
      <c r="E62" s="23"/>
    </row>
    <row r="63" spans="1:14" s="33" customFormat="1" ht="15.75">
      <c r="A63" s="31"/>
      <c r="B63" s="94" t="s">
        <v>45</v>
      </c>
      <c r="C63" s="94"/>
      <c r="D63" s="95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3" s="36" customFormat="1" ht="15.75">
      <c r="A64" s="34"/>
      <c r="B64" s="96" t="s">
        <v>79</v>
      </c>
      <c r="C64" s="96"/>
      <c r="D64" s="96"/>
      <c r="E64" s="35"/>
      <c r="F64" s="35"/>
      <c r="G64" s="91"/>
      <c r="H64" s="35"/>
      <c r="I64" s="91"/>
      <c r="J64" s="35"/>
      <c r="K64" s="35"/>
      <c r="L64" s="35"/>
      <c r="M64" s="35"/>
    </row>
  </sheetData>
  <sheetProtection/>
  <mergeCells count="39">
    <mergeCell ref="A32:S32"/>
    <mergeCell ref="A50:S50"/>
    <mergeCell ref="A61:C61"/>
    <mergeCell ref="A49:S49"/>
    <mergeCell ref="A57:S57"/>
    <mergeCell ref="A59:C59"/>
    <mergeCell ref="A37:S37"/>
    <mergeCell ref="A38:S38"/>
    <mergeCell ref="A41:S41"/>
    <mergeCell ref="A42:S42"/>
    <mergeCell ref="A28:S28"/>
    <mergeCell ref="A9:S9"/>
    <mergeCell ref="A14:S14"/>
    <mergeCell ref="A18:S18"/>
    <mergeCell ref="A19:S19"/>
    <mergeCell ref="A22:S22"/>
    <mergeCell ref="A23:S23"/>
    <mergeCell ref="A15:S15"/>
    <mergeCell ref="B17:C17"/>
    <mergeCell ref="B2:L2"/>
    <mergeCell ref="A4:A7"/>
    <mergeCell ref="B4:B7"/>
    <mergeCell ref="C4:C7"/>
    <mergeCell ref="D4:N4"/>
    <mergeCell ref="D5:E6"/>
    <mergeCell ref="G5:N5"/>
    <mergeCell ref="G6:H6"/>
    <mergeCell ref="I6:J6"/>
    <mergeCell ref="K6:L6"/>
    <mergeCell ref="O4:O7"/>
    <mergeCell ref="A36:S36"/>
    <mergeCell ref="B31:C31"/>
    <mergeCell ref="B21:C21"/>
    <mergeCell ref="M6:N6"/>
    <mergeCell ref="P4:P7"/>
    <mergeCell ref="Q4:Q7"/>
    <mergeCell ref="R4:R7"/>
    <mergeCell ref="S4:S7"/>
    <mergeCell ref="A27:S27"/>
  </mergeCells>
  <printOptions/>
  <pageMargins left="0.3" right="0.15748031496062992" top="0.4724409448818898" bottom="0.5118110236220472" header="0.31496062992125984" footer="0.31496062992125984"/>
  <pageSetup fitToHeight="8" horizontalDpi="600" verticalDpi="600" orientation="landscape" paperSize="9" scale="50" r:id="rId1"/>
  <headerFooter alignWithMargins="0">
    <oddFooter>&amp;C&amp;P</oddFooter>
  </headerFooter>
  <colBreaks count="1" manualBreakCount="1">
    <brk id="1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Econom22</cp:lastModifiedBy>
  <cp:lastPrinted>2016-02-24T10:17:57Z</cp:lastPrinted>
  <dcterms:created xsi:type="dcterms:W3CDTF">2016-02-16T16:35:56Z</dcterms:created>
  <dcterms:modified xsi:type="dcterms:W3CDTF">2016-02-24T14:29:20Z</dcterms:modified>
  <cp:category/>
  <cp:version/>
  <cp:contentType/>
  <cp:contentStatus/>
</cp:coreProperties>
</file>