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190" activeTab="0"/>
  </bookViews>
  <sheets>
    <sheet name="Отчет (приложение 3)" sheetId="1" r:id="rId1"/>
  </sheets>
  <definedNames>
    <definedName name="_xlnm.Print_Area" localSheetId="0">'Отчет (приложение 3)'!$A$1:$S$209</definedName>
  </definedNames>
  <calcPr fullCalcOnLoad="1"/>
</workbook>
</file>

<file path=xl/sharedStrings.xml><?xml version="1.0" encoding="utf-8"?>
<sst xmlns="http://schemas.openxmlformats.org/spreadsheetml/2006/main" count="294" uniqueCount="257">
  <si>
    <t>№ п/п</t>
  </si>
  <si>
    <t>Обеспечение доступным и комфортным жильем, коммунальными услугами населения Новохоперского муниципального района</t>
  </si>
  <si>
    <t>Охрана окружающей среды, воспроизводство и использование природных ресурсов</t>
  </si>
  <si>
    <t>Экономическое развитие</t>
  </si>
  <si>
    <t>Объемы финансирования, тыс. рублей</t>
  </si>
  <si>
    <t>Уровень освоения финансовых средств (%)</t>
  </si>
  <si>
    <t>Фактически достигнутые значения целевых показателей</t>
  </si>
  <si>
    <t>всего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</si>
  <si>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</si>
  <si>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</si>
  <si>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</si>
  <si>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</si>
  <si>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</si>
  <si>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</si>
  <si>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 xml:space="preserve">Наименование  программных мероприятий </t>
  </si>
  <si>
    <t>Срок реализации программы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</si>
  <si>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</si>
  <si>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</si>
  <si>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Уровень достижения, (%)</t>
  </si>
  <si>
    <t>в том числе по источникам       финансирования</t>
  </si>
  <si>
    <t>Развитие системы образования Новохоперского муниципального района</t>
  </si>
  <si>
    <t>Наименование подпрограммы №1
Развитие системы образования Новохоперского муниципального района</t>
  </si>
  <si>
    <t>Доля детей в возрасте 1—6 лет, получающих дошкольную образовательную услугу и (или) услугу по их содержанию в муниципальных дошкольных образовательных учреждениях, в общей численности детей в возрасте 1—6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</si>
  <si>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</si>
  <si>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</si>
  <si>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Доступность дошкольного образования для детей в возрасте от трех до семи лет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</si>
  <si>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</si>
  <si>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</si>
  <si>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</si>
  <si>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</si>
  <si>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</si>
  <si>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</si>
  <si>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</si>
  <si>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Средняя заработная плата учителей общеобразовательных учреждений</t>
  </si>
  <si>
    <t>Подпрограмма №2
Молодежь</t>
  </si>
  <si>
    <t>Доля молодых людей, вовлеченных в программы и проекты, направленные на интеграцию в жизнь общества</t>
  </si>
  <si>
    <t>Участие молодежи в различных формах самоорганизации и структурах социальной направленности.</t>
  </si>
  <si>
    <t>Количество мероприятий, проектов (программ), направленных на формирование правовых, культурных и нравственных ценностей среди молодежи</t>
  </si>
  <si>
    <t>Осведомленность молодых людей о потенциальных возможностях социальной инициативы в общественной и общественно-политической жизни</t>
  </si>
  <si>
    <t>Подпрограмма №3
Одаренные дети Новохоперского муниципального района</t>
  </si>
  <si>
    <t>Доля детей, включенных в систему выявления и поддержки одаренных детей. (% от общего количества детей школьного возраста)</t>
  </si>
  <si>
    <t>Количество школьников, обучающихся учреждений дополнительного образования детей -победителей  международных, всероссийских, областных олимпиад и конкурсов (человек).</t>
  </si>
  <si>
    <t>Подпрограмма №4
Организация отдыха, оздоровления, занятости детей и подростков Новохоперского муниципального района</t>
  </si>
  <si>
    <t>Удельный вес детей и подростков, охваченных всеми формами отдыха и оздоровления (к общему числу детей от  7 до 17 лет)</t>
  </si>
  <si>
    <t>Удельный вес детей и подростков, находящихся в трудной жизненной ситуации, охваченных всеми формами отдыха и оздоровления</t>
  </si>
  <si>
    <t>Подпрограмма №5
Дети-сироты</t>
  </si>
  <si>
    <t>Доля детей, оставшихся без попечения родителей, устроенных в семьи граждан не родственников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</t>
  </si>
  <si>
    <t>Подпрограмма №6
Профилактика безнадзорности и правонарушений несовершеннолетних на территории Новохоперского муниципального района на 2014-2019 годы</t>
  </si>
  <si>
    <t>Удельный вес безнадзорных детей от  общего количества детей, проживающих в районе</t>
  </si>
  <si>
    <t>Коэффициент обеспеченности  реабилитационными услугами   детей, находящихся в социально опасном положении;</t>
  </si>
  <si>
    <t>Количество преступлений, совершенных несовершеннолетними</t>
  </si>
  <si>
    <t>Количество несовершеннолетних, совершивших преступления</t>
  </si>
  <si>
    <t>Основное мероприятие №1
Проведение конкурса плакатов, баннеров, детских рисунков на тему "Здоровая семья", "Город без наркотиков.</t>
  </si>
  <si>
    <t>Основное мероприятие №2
Проведение районной акции по защите прав ребенка, посвященного Дню защиты детей</t>
  </si>
  <si>
    <t>Подпрограмма №1</t>
  </si>
  <si>
    <t>Основное мероприятие 1.1</t>
  </si>
  <si>
    <t>количество молодых семей, изъявивших желание получить государственную поддержку</t>
  </si>
  <si>
    <t>Организационное обеспечение реализации подпрограммы</t>
  </si>
  <si>
    <t>Основное мероприятие 1.2</t>
  </si>
  <si>
    <t>количество молодых семей, улучшивших жилищные условия при оказании государственной поддержки</t>
  </si>
  <si>
    <t>Финансовое обеспечение реализации подпрограммы</t>
  </si>
  <si>
    <t>1.Уровень фактической обеспеченности учреждениями культуры в районе от нормативной потребности:</t>
  </si>
  <si>
    <t>:клубами и учреждениями клубного типа</t>
  </si>
  <si>
    <t>Библиотеками</t>
  </si>
  <si>
    <t>парками культуры и отдыха</t>
  </si>
  <si>
    <t>2.Доля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</si>
  <si>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3.Доля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</si>
  <si>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Основное мероприятие 1 Развитие библиотечно-информационной деятельности</t>
  </si>
  <si>
    <t>1.1Увеличение количества библиографических записей в электронных каталогах и картотеках общедоступных (публичных) библиотек Новохоперского муниципального района  (по сравнению с предыдущим годом)</t>
  </si>
  <si>
    <t>1.2 Увеличение доли публичных библиотек, подключенных к сети «Интернет», в общем количестве публичных библиотек Новохоперского муниципального района</t>
  </si>
  <si>
    <t>3.1Увеличение численности участников   культурно - досуговых мероприятий (по сравнению с предыдущим годом)</t>
  </si>
  <si>
    <t>3.2Повышение уровня удовлетворенности жителей  Новохоперского муниципального района качеством предоставления услуг в сфере культуры</t>
  </si>
  <si>
    <t>4.1Увеличение доли детей, привлекаемых к участию в творческих мероприятиях, в общем числе детей</t>
  </si>
  <si>
    <t xml:space="preserve">Удельный вес населения систематически занимающегося спортом </t>
  </si>
  <si>
    <t>№1 Нормативно-правовое и организационное обеспечение</t>
  </si>
  <si>
    <t>№ 2  Перечень физкультурных и спортивных мероприятий</t>
  </si>
  <si>
    <t>№ 3  Мероприятия среди инвалидов и иных лиц с ограниченными возможностями здоровья</t>
  </si>
  <si>
    <t>№ 4 Развитие материально-технической базы спорта и спортивных сооружений</t>
  </si>
  <si>
    <t>Увеличение показателя единовременной пропускной способности</t>
  </si>
  <si>
    <t>№ 5 Информационное обеспечение программных мероприятий в СМИ и интернет</t>
  </si>
  <si>
    <t>№ 6 Награждение, страхование</t>
  </si>
  <si>
    <t>№ 7 Строительство и реконструкция  объектов спорта</t>
  </si>
  <si>
    <t>Увеличение спортивных сооружений</t>
  </si>
  <si>
    <t>№ 8 Развитие физкультурно-спортивной работы с детьми и молодежью</t>
  </si>
  <si>
    <t>Увеличение доли учащихся занимающихся в спортивной школе</t>
  </si>
  <si>
    <t>№ 9 Развитие футбола в Новохоперском муниципальном районе</t>
  </si>
  <si>
    <t>Увеличение удельного веса спортсменов массовых разрядов от общей численности уч-ся в спортивной школе</t>
  </si>
  <si>
    <t>№ 10 Развитие водных видов спорта</t>
  </si>
  <si>
    <t>1.1 строительство мусоросортировочного завода в п. Новохоперский</t>
  </si>
  <si>
    <t>Показатель (индикатор)1.1: Выбираемость сырья из ТБО для вторичного использования</t>
  </si>
  <si>
    <t>1.2 поддержка детско-юношеского экологического движения, проведение мероприятий по экологическому просвещению и образованию</t>
  </si>
  <si>
    <t>Показатель (индикатор) 1.2 Привлечение и участие в ежегодных экологических мероприятиях детей дошкольного и школьного возраста</t>
  </si>
  <si>
    <t>1.3. Проведение рейдовых мероприятий по исполнению природоохранного законодательства</t>
  </si>
  <si>
    <t>Показатель (индикатор) 1.3 Увеличение размещения информации в СМИ</t>
  </si>
  <si>
    <t>1.4. проведение оценки состояния окружающей среды</t>
  </si>
  <si>
    <t>Показатель (индикатор) 1.4 Обеспечение участников в семинарах, совещаниях, проводимых для специалистов в области охраны окружающей среды предприятий муниципального района</t>
  </si>
  <si>
    <t>1.5. Благоустройство родников</t>
  </si>
  <si>
    <t>Показатель (индикатор) 1.5. Увеличение количества детей, привлекаемых к участию в мероприятиях экологического движения</t>
  </si>
  <si>
    <t xml:space="preserve">«Обеспечение общественного порядка и </t>
  </si>
  <si>
    <t>противодействие преступности»</t>
  </si>
  <si>
    <t>-</t>
  </si>
  <si>
    <t>Количество выявленных лиц, употребляющих наркотические вещества.</t>
  </si>
  <si>
    <t>Количество лиц, прекративших употребление наркотиков, и созависимых, получивших социально-психологическую поддержку в учреждениях социально психологической помощи и социального обслуживания семьи и детей.</t>
  </si>
  <si>
    <t>Количество молодежи принимающей участие в мероприятиях по пропаганде здорового образа жизни в возрасте от 11 до 24 лет.</t>
  </si>
  <si>
    <t>Охват детей и молодежи занимающихся в секциях физическо-оздоровительной, спортивной, технической направленности, в кружках по интересам системы дополнительного образования.</t>
  </si>
  <si>
    <t>Доля родителей, вовлеченных в профилактические мероприятия в образовательных учреждениях, по отношению к общей численности родителей учащихся.</t>
  </si>
  <si>
    <t>Объем инвестиций в основной капитал (за исключением бюджетных средств) на 1 жителя</t>
  </si>
  <si>
    <t>Объем расходов бюджета  муниципального образования на развитие и поддержку малого и среднего предпринимательства в расчете на 1 жителя (руб).</t>
  </si>
  <si>
    <t>Показатель 1, Индекс производства продукции сельского хозяйства в хозяйствах всех категорий</t>
  </si>
  <si>
    <t>Показатель 2, Индекс производства продукции растениеводства</t>
  </si>
  <si>
    <t>Показатель (индикатор) 3, Индекс производства продукции животноводства</t>
  </si>
  <si>
    <t>Показатель(индикатор) 4, Индекс производства пищевых продуктов</t>
  </si>
  <si>
    <t xml:space="preserve">Показатель (индикатор) 5, Индекс физического объема инвестиций в основной капитал </t>
  </si>
  <si>
    <t>Показатель (индикатор) 6, Рентабельность сельскохозяйственных организаций  сельского хозяйства</t>
  </si>
  <si>
    <t>Показатель (индикатор) 7, Среднемесячная номинальная заработная плата (по с/х организациям, не относящимся к субъектам малого предпринимательства)</t>
  </si>
  <si>
    <t>Показатель (индикатор) 1.1Выполнение мероприятий по улучшению жилищных условий граждан, проживающих в сельской местности</t>
  </si>
  <si>
    <t>Показатель (индикатор) 1.1Выполнение мероприятий по улучшению жилищных условий молодых семей (молодых специалистов) проживающих в сельской местности</t>
  </si>
  <si>
    <t xml:space="preserve">Объем потребления тепловой энергии, потребляемой (используемой) бюджетными учреждениями МО </t>
  </si>
  <si>
    <t>Объем природного газа, потребляемого (используемого) бюджетными учреждениями МО</t>
  </si>
  <si>
    <t>Объем воды, потребляемой (используемой) бюджетными учреждениями МО</t>
  </si>
  <si>
    <t>Расходы бюджета МО на обеспечение энергетическими ресурсами бюджетных учреждений</t>
  </si>
  <si>
    <t>Управление муниципальным имуществом и земельными отношениями</t>
  </si>
  <si>
    <t>Поступление неналоговых имущественных доходов в бюджет Новохоперского муниципального района Воронежской области</t>
  </si>
  <si>
    <t xml:space="preserve">Доля объектов недвижимого имущества, на которые зарегистрировано право собственности Новохоперского муниципального района Воронежской области </t>
  </si>
  <si>
    <t>Доля земельных участков, на которые зарегистрировано право собственности Новохоперского муниципального Воронежской области</t>
  </si>
  <si>
    <t>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бюджета  Новохоперского муниципального района»</t>
  </si>
  <si>
    <t xml:space="preserve">90% и не более 115% </t>
  </si>
  <si>
    <t>Проведение межведомственных комиссий по укреплению налоговой и финансовой дисциплины</t>
  </si>
  <si>
    <t xml:space="preserve">Доля расходов консолидированного бюджета и районного бюджета муниципального района, формируемых в рамках программ, в общем объеме расходов консолидированного бюджета и районного бюджета </t>
  </si>
  <si>
    <t>Отклонение фактического объема расходов районного бюджета за отчетный финансовый год от первоначального плана</t>
  </si>
  <si>
    <t>Объем просроченной кредиторской задолженности муниципальных учреждений</t>
  </si>
  <si>
    <t>Соблюдение порядка и сроков разработки проекта районного бюджета, установленных бюджетным законодательством.</t>
  </si>
  <si>
    <t>да</t>
  </si>
  <si>
    <t>Равномерность расходов главных распорядителей бюджетных средств (отклонение кассовых расходов в 4 квартале от среднего объема кассовых расходов за 1-3 кварталы отчетного года)</t>
  </si>
  <si>
    <t>Не более 30%</t>
  </si>
  <si>
    <t xml:space="preserve">Соблюдение установленных законодательством Российской Федерации требований о сроках и составе отчетности об исполнении отчета районного бюджета    </t>
  </si>
  <si>
    <t> 100%</t>
  </si>
  <si>
    <t xml:space="preserve">Соблюдение установленных законодательством Российской Федерации требований о сроках и составе отчетности об исполнении отчета консолидированного бюджета муниципального района  </t>
  </si>
  <si>
    <t>100% </t>
  </si>
  <si>
    <t>Отношение объема муниципального долга муниципального района по состоянию на 01 января года, следующего за отчетным годом, к общему годовому объему доходов районного бюджета в отчетном финансовом году (без учета объемов безвозмездных поступлений)</t>
  </si>
  <si>
    <t>Доля расходов на обслуживание муниципального долга в расходах муниципального района</t>
  </si>
  <si>
    <t>менее 1,5%</t>
  </si>
  <si>
    <t>Наличие порядка организации и проведения контрольных мероприятий органами местного самоуправления муниципального района на текущий финансовый год</t>
  </si>
  <si>
    <t>Выполнение плана контрольных мероприятий</t>
  </si>
  <si>
    <t>Доля суммы возмещенных финансовых нарушений бюджетного законодательства, в общей сумме предъявленных к возмещению</t>
  </si>
  <si>
    <t>Регулярное размещение информации о деятельности Отдела финансов на официальном сайте муниципального района</t>
  </si>
  <si>
    <t>Наличие порядка предоставления дотации на обеспечение сбалансированности бюджетов поселений муниципального района</t>
  </si>
  <si>
    <t>Обеспечение доли расходов из районного бюджета при расчете дотации на выравнивание уровня бюджетной обеспеченности поселений муниципального района</t>
  </si>
  <si>
    <t>«Муниципальное управление и гражданское общество Новохоперского муниципального района»</t>
  </si>
  <si>
    <t>Подпрограмма 1
"Подготовка кадрового резерва администрации Новохоперского муниципального района Воронежской области на 2014-2019 годы"</t>
  </si>
  <si>
    <t>Увеличение количества лиц, включенных в кадровый резерв администрации муниципального района, прошедших подготовку</t>
  </si>
  <si>
    <t>Увеличение количества лиц из кадрового резерва администрации муниципального района, назначенных на должности муниципальной службы</t>
  </si>
  <si>
    <t>Подпрограмма 2
"Программа подготовки, переподготовки и повышения квалификации кадров местного самоуправления на 2014-2019 годы"</t>
  </si>
  <si>
    <t>Увеличение количества лиц, прошедших подготовку, переподготовку и повышение квалификации</t>
  </si>
  <si>
    <t>Увеличение численности муниципальных служащих, пользующихся образовательным и консультационным модулем сопровождения деятельности органов местного самоуправления</t>
  </si>
  <si>
    <t>Увеличение численности муниципальных служащих, принявших участие в семинарах и совещаниях по вопросам муниципальной службы</t>
  </si>
  <si>
    <t>Подпрограмма 3
"Финансовое и материально-техническое обеспечение деятельности органов местного самоуправления Новохоперского муниципального района"</t>
  </si>
  <si>
    <t>0</t>
  </si>
  <si>
    <t xml:space="preserve"> «Культура Новохоперского муниципального района</t>
  </si>
  <si>
    <t>Подпрограмма 4 "Социальная поддержка инаселения Новохоперского муниципального района"</t>
  </si>
  <si>
    <t>Всего по программам</t>
  </si>
  <si>
    <t xml:space="preserve"> « Развитие агропромышленного комплекса и инфраструктуры агропродовольст-        венного рынка Новохоперского муниципального района»</t>
  </si>
  <si>
    <t>Подпрограмма №1 "Устойчивое развитие сельской территории Новохоперского муниципального района на 2014-2017 годы и на период до 2020 года"</t>
  </si>
  <si>
    <t>Количество соревнований, олимпиад и иных конкурсных мероприятий различного уровня,  проводимых  для выявления  одаренных  детей в различных сферах интеллектуальной и творческой деятельности (единиц).</t>
  </si>
  <si>
    <t>Приложение 3</t>
  </si>
  <si>
    <t>Средняя заработная плата  воспитателей дошкольных образовательных учреждений</t>
  </si>
  <si>
    <t>Основное мероприятие 1.1Оказание СХП, КФХ И ЛПХ консультационной помощи и предоставление информации по вопросам ведения сельскохозяйственного производства и другим вопросам, связанным с производством и реализацией сельскохозяйственной продукцией</t>
  </si>
  <si>
    <t>Основное меропрятие1.3Поддержка местных инициатив граждан Новохоперского муниципального  района</t>
  </si>
  <si>
    <t>Основное мероприятие 1.4 Субвенции на осуществление отдельных государственных полномочий по организации деятельности по отлову и содержанию безнадзорных животных</t>
  </si>
  <si>
    <t>Основное мероприятие 1.5Субвенции на подготовку и проведение Всероссийской сельскохозяйственной переписи в 2016 году</t>
  </si>
  <si>
    <t xml:space="preserve">ПОДПРОГРАММА 1 «Энергосбережение и повышение энергетической эффективности в организациях с участием муниципального образования Новохоперского муниципального района» </t>
  </si>
  <si>
    <t>Основное 
мероприятие 1.1 Ремонт (замена) инженерных систем отопления</t>
  </si>
  <si>
    <t>Основное 
мероприятие 1.2 Ремонт (замена) инженерных систем холодного водоснабжения</t>
  </si>
  <si>
    <t>Основное 
мероприятие 1.3 Обучение директоров школ в сфере энергосбережения и повышения энергетической эффективности</t>
  </si>
  <si>
    <t xml:space="preserve">ПОДПРОГРАММА 2 «Энергосбережение и повышение энергетической эффективности в жилищном фонде, коммунальном комплексе, строительстве, в системах наружного освещения» </t>
  </si>
  <si>
    <t>Основное 
мероприятие 1.1 Модернизация сетей водоснабжения с учетом требований энергоэффективности</t>
  </si>
  <si>
    <t>Основное 
мероприятие 1.2 Строительство сетей наружного освещения с установкой светильников уличного освещения с энергосберегающими лампами</t>
  </si>
  <si>
    <t>Основное 
мероприятие 1.3 Субсидия на оплату электроэнергии на нужды уличного освещения</t>
  </si>
  <si>
    <t>Объем потребления электрической энергии (далее - ЭЭ) МО (тыс. кВтч)</t>
  </si>
  <si>
    <t>Объем потребления воды МО (тыс. куб. м)</t>
  </si>
  <si>
    <t>Объем потребления природного газа МО (тыс. куб. м)</t>
  </si>
  <si>
    <t>Объем ЭЭ, потребляемой (используемой) бюджетными учреждениями МО</t>
  </si>
  <si>
    <t>Число энергосервисных договоров (контрактов), заключенных муниципальными заказчиками</t>
  </si>
  <si>
    <t>Основное мероприятие 1 Иные межбюджетные трансферты бюджетам муниципальных образований на организацию проведения оплачиваемых общественных работ</t>
  </si>
  <si>
    <t>Основное мероприятие 2 Иные межбюджетные трансферты на поощрение достижения наилучших значений региональных показателей</t>
  </si>
  <si>
    <t>Основное мероприятие 3 Иные межбюджетные трансферты по предупреждению и ликвидации ЧС</t>
  </si>
  <si>
    <t>менее 15 %</t>
  </si>
  <si>
    <t>Повышение доступности жилья и качества жилищного обеспечения населения</t>
  </si>
  <si>
    <t>ОСНОВНОЕ МЕРОПРИЯТИЕ 3. Сохранение традиционной народной культуры, развитие самодеятельного художественного творчества, декоративно-прикладного искусства, ремесел, организация досуга и отдыха</t>
  </si>
  <si>
    <t>ОСНОВНОЕ МЕРОПРИЯТИЕ 6. Создание условий для повышения качества и разнообразия услуг, предоставляемых учреждениями культуры</t>
  </si>
  <si>
    <t>Мероприятие 6.4 Приобретение театральных кресел, мебели, выставочного оборудования, одежды сцены для  учреждений культуры</t>
  </si>
  <si>
    <t>Мероприятие 6.8 Социальная поддержка муниципальных учреждений (центров), учреждений культуры, СДК, СК, библиотек</t>
  </si>
  <si>
    <t>ОСНОВНОЕ МЕРОПРИЯТИЕ 4. Развитие  дополнительного образования детей</t>
  </si>
  <si>
    <t>2014-2020</t>
  </si>
  <si>
    <t xml:space="preserve"> «Развитие физической культуры и спорта в Новохоперском муниципальном районе»</t>
  </si>
  <si>
    <t>Доля собственных доходов районного бюджета   в общем объеме доходов</t>
  </si>
  <si>
    <t>От 30% и выше</t>
  </si>
  <si>
    <t>Отклонение поступленияналоговых и неналоговых  доходов районного бюджета от первоначальных плановых назначений</t>
  </si>
  <si>
    <t>3% от суммы налоговых и неналоговых доходов за минусом доходов от оказания платных услуг</t>
  </si>
  <si>
    <t>Основное мероприятие 1 Управление резервным фондом бюджета Новохоперского муниципального района</t>
  </si>
  <si>
    <t>Основное мероприятие 2
Предоставление из районного бюджета бюджетам поселений дотаций на выравнивание обеспеченности и на обеспечение сбалансированности местных бюджетов</t>
  </si>
  <si>
    <t>Основное мероприятие 3
Обеспечение своевременных расчетов по долговым обязательствам</t>
  </si>
  <si>
    <t>Основное мероприятие 4
Осуществление переданных органам местного самоуправления полномочий Воронежской области на создание и организацию деятельности комиссий по делам несовершеннолетних и защите их прав</t>
  </si>
  <si>
    <t>Основное мероприятие 5 Осуществление переданных органам местного самоуправления полномочий Воронежской области по сбору информации от поселений, входящих в муниципальный район, необходимой для ведения регистра муниципальных нормативных правовых актов</t>
  </si>
  <si>
    <t>Основное мероприятие 6
Взаимные расчеты</t>
  </si>
  <si>
    <t>Основное мероприятие 7
Мероприятия по обеспечению мобилизационной готовности экономики</t>
  </si>
  <si>
    <t>Формирование благоприятной инвестиционной среды</t>
  </si>
  <si>
    <t>Количество нормативных правовых актов, подверженных оценке регулирующего воздействия</t>
  </si>
  <si>
    <t>Количество реализованных основных положений стандарта деятельности органов местного самоуправления обеспечению благоприятного инвестиционного климата в регионе</t>
  </si>
  <si>
    <t>Подпрограмма 
Развитие и поддержка малого и среднего предпринимательства Новохоперского муниципального района</t>
  </si>
  <si>
    <t>Число субъектов малого и среднего предпринимательства в расчете на 10 тыс. человек населения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</si>
  <si>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</si>
  <si>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Прирост среднесписочной численности работников (без внешних совместителей), занятых у субъектов малого и среднего предпринимательства, получивших государственную поддержку</t>
  </si>
  <si>
    <t>Количество субъектов малого и среднего предпринимательства, получивших государственную поддержку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</si>
  <si>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предпринимателей), получивших государственную поддержку</t>
  </si>
  <si>
    <t>Исполнение расходных обязательств,за счет субсидии, предоставленной в текущем финансовом году из областного бюджета на реализацию мероприятия</t>
  </si>
  <si>
    <t xml:space="preserve">«Энергосбережение и повышение энергетической эффективности в Новохоперском муниципальном районе </t>
  </si>
  <si>
    <t xml:space="preserve">Поддержка молодых семей Новохоперского муниципального района в приобретении (строительстве) жилья </t>
  </si>
  <si>
    <t>Подпрограмма 2  " Обеспечение жильем квалифицированных врачей, работающих в медицинских учреждениях, расположенных на территории Новохоперского муниципального района</t>
  </si>
  <si>
    <t>Основное мероприятие 1: Управление муниципальной собственностью Новохоперского муниципального района Воронежской области</t>
  </si>
  <si>
    <t>Мероприятие 1.1: организация управления муниципальной собственностью Новохоперского муниципального района Воронежской области</t>
  </si>
  <si>
    <t>Мероприятие 1.2: осуществление полномочий собственника в отношении имущества муниципальных учреждений</t>
  </si>
  <si>
    <t>финансовое обеспечение реализации муниципальной программы</t>
  </si>
  <si>
    <t>Основное мероприятие 2: финансовое обеспечение реализации муниципальной программы</t>
  </si>
  <si>
    <t xml:space="preserve">финансовое обеспечение отдела по управлению муниципальном и земельными отношениями администрации Новохоперского муниципального района </t>
  </si>
  <si>
    <t>Повышение доступности качества транспортных услуг для населения</t>
  </si>
  <si>
    <t>2018-2021</t>
  </si>
  <si>
    <t>Количество бюджетных учреждений, в отношении которых заполняется энергетическая декларация</t>
  </si>
  <si>
    <t>2014-2021</t>
  </si>
  <si>
    <t>Увеличение оборота субъектов малого и среднего предпринимательства, получивших государственную поддержку в процентном соотношении  к показателю за предыдущий год в постоянных ценах 2014 года</t>
  </si>
  <si>
    <t>Отношение среднесписочной численнности работников малых и средних предприятий к численности населения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</si>
  <si>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муниципальную поддержку</t>
  </si>
  <si>
    <t>4,5% от суммы налоговых и неналоговых доходов за минусом доходов от оказания платных услуг</t>
  </si>
  <si>
    <t>Основное мероприятие 8 Эффективная организация исполнения районного бюджета по расходам и источникам финансирования дефицита районного бюджета</t>
  </si>
  <si>
    <t>Основное мероприятие 4   Иные межбюджетные трансферты на повышение оплаты труда аппарата управления</t>
  </si>
  <si>
    <t>Основное мероприятие 5  Иные межбюджетные трансферты , передаваемые бюджетам для компенсации до.расходов</t>
  </si>
  <si>
    <t>Субсидия на софинансирование объектов капитального строительства мун. Собственности</t>
  </si>
  <si>
    <t>Субсидия на приобретение коммунальной спец.техники</t>
  </si>
  <si>
    <t>Субсидия на софинансирование документов территор.планирования</t>
  </si>
  <si>
    <t xml:space="preserve">2014-2021 </t>
  </si>
  <si>
    <t xml:space="preserve">Отчет
о ходе реализации муниципальных программ
(финансирование Программ)
за 2018 г.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</si>
  <si>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</si>
  <si>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мероприятие1
"Развитие и модернизация дошкольного робразования"</t>
  </si>
  <si>
    <t xml:space="preserve">Основное мероприятие 2
"Развитие и модернизация общего образования" </t>
  </si>
  <si>
    <t>Основное мероприятие "Развитие дополнительного образования"</t>
  </si>
  <si>
    <t>Основное мероприятие " Финансовое обеспечение деятельности районных муниципальных учреждений"</t>
  </si>
  <si>
    <t>Основное мероприятие "Обеспечение и проведение государтсвенной (итоговой) аттестации обучающихся, освоивших образовательные программы основного общего образования или среднего (полного) общего образования, в том числе в форме единого государственного экзамена"</t>
  </si>
  <si>
    <t xml:space="preserve">Основное мероприятие " Вовлечение молодежи района в социальную поддержку и обеспечение поддержки научной, творческой и предпринимательской активности молодежи" </t>
  </si>
  <si>
    <t>Основное мероприятие "Обеспечение участия одаренных детей в областных, всероссийских и международных конкурсах, олимпиадах, конференциях, слетах, фестивалях, спортивных соревнований"</t>
  </si>
  <si>
    <t>Основное мероприятие "Обеспечение выплат в рамках подпрограммы "Дети сироты"</t>
  </si>
  <si>
    <t>Основное мероприятие "Организация и осуществление деятельности на выполнение переданных полномочий по опеке и попечительству"</t>
  </si>
  <si>
    <r>
      <rPr>
        <b/>
        <sz val="10"/>
        <rFont val="Times New Roman"/>
        <family val="1"/>
      </rPr>
      <t>Мероприятие 4.1.2</t>
    </r>
    <r>
      <rPr>
        <sz val="10"/>
        <rFont val="Times New Roman"/>
        <family val="1"/>
      </rPr>
      <t xml:space="preserve"> Предоставление субсидий на компенсацию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услуг).</t>
    </r>
  </si>
  <si>
    <r>
      <rPr>
        <b/>
        <sz val="10"/>
        <rFont val="Times New Roman"/>
        <family val="1"/>
      </rPr>
      <t xml:space="preserve">Мероприятие 4.2.1. </t>
    </r>
    <r>
      <rPr>
        <sz val="10"/>
        <rFont val="Times New Roman"/>
        <family val="1"/>
      </rPr>
      <t>Предоставление за счет средств муниципального бюджета субсидий на компенсацию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  товаров (работ, услуг)</t>
    </r>
  </si>
  <si>
    <r>
      <rPr>
        <b/>
        <sz val="10"/>
        <rFont val="Times New Roman"/>
        <family val="1"/>
      </rPr>
      <t>Мероприятие 4.2.2.</t>
    </r>
    <r>
      <rPr>
        <sz val="10"/>
        <rFont val="Times New Roman"/>
        <family val="1"/>
      </rPr>
      <t xml:space="preserve"> Предоставлении субсидий на компенсацию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</t>
    </r>
  </si>
  <si>
    <r>
      <rPr>
        <b/>
        <sz val="10"/>
        <rFont val="Times New Roman"/>
        <family val="1"/>
      </rPr>
      <t>Мероприятие 4.2.3.</t>
    </r>
    <r>
      <rPr>
        <sz val="10"/>
        <rFont val="Times New Roman"/>
        <family val="1"/>
      </rPr>
      <t xml:space="preserve"> Предоставление субсидий на компенсацию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  </r>
  </si>
  <si>
    <r>
      <rPr>
        <b/>
        <sz val="10"/>
        <rFont val="Times New Roman"/>
        <family val="1"/>
      </rPr>
      <t>Мероприятие 4.2.4.</t>
    </r>
    <r>
      <rPr>
        <sz val="10"/>
        <rFont val="Times New Roman"/>
        <family val="1"/>
      </rPr>
      <t xml:space="preserve"> Предоставление грантов начинающим субъектам малого предпринимательства – индивидуальным предпринимателям и юридическим лицам- производителям товаров (работ, услуг) </t>
    </r>
  </si>
  <si>
    <r>
      <t>Основное мероприятие №1.2</t>
    </r>
    <r>
      <rPr>
        <i/>
        <sz val="10"/>
        <rFont val="Times New Roman"/>
        <family val="1"/>
      </rPr>
      <t>. Улучшение жилищных условий граждан и молодых семей (молодых специалистов) проживающих в сельской местности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</si>
</sst>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  <numFmt numFmtId="176" formatCode="#,##0.0000"/>
    <numFmt numFmtId="177" formatCode="#,##0.00&quot;р.&quot;"/>
    <numFmt numFmtId="178" formatCode="0.0%"/>
    <numFmt numFmtId="179" formatCode="#,##0.00_ ;[Red]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49" fillId="32" borderId="0" xfId="0" applyFont="1" applyFill="1" applyAlignment="1">
      <alignment/>
    </xf>
    <xf numFmtId="0" fontId="0" fillId="32" borderId="0" xfId="0" applyFill="1" applyAlignment="1">
      <alignment/>
    </xf>
    <xf numFmtId="0" fontId="40" fillId="32" borderId="0" xfId="0" applyFont="1" applyFill="1" applyAlignment="1">
      <alignment/>
    </xf>
    <xf numFmtId="0" fontId="0" fillId="32" borderId="0" xfId="0" applyFont="1" applyFill="1" applyAlignment="1">
      <alignment/>
    </xf>
    <xf numFmtId="4" fontId="0" fillId="32" borderId="0" xfId="0" applyNumberFormat="1" applyFont="1" applyFill="1" applyAlignment="1">
      <alignment/>
    </xf>
    <xf numFmtId="174" fontId="0" fillId="32" borderId="0" xfId="0" applyNumberFormat="1" applyFont="1" applyFill="1" applyAlignment="1">
      <alignment/>
    </xf>
    <xf numFmtId="0" fontId="50" fillId="32" borderId="10" xfId="0" applyFont="1" applyFill="1" applyBorder="1" applyAlignment="1">
      <alignment horizontal="center" vertical="center" textRotation="90" wrapText="1"/>
    </xf>
    <xf numFmtId="0" fontId="51" fillId="32" borderId="10" xfId="0" applyFont="1" applyFill="1" applyBorder="1" applyAlignment="1">
      <alignment horizontal="center" vertical="top" wrapText="1"/>
    </xf>
    <xf numFmtId="0" fontId="52" fillId="32" borderId="10" xfId="0" applyFont="1" applyFill="1" applyBorder="1" applyAlignment="1">
      <alignment horizontal="center" vertical="top" wrapText="1"/>
    </xf>
    <xf numFmtId="0" fontId="52" fillId="32" borderId="10" xfId="0" applyFont="1" applyFill="1" applyBorder="1" applyAlignment="1">
      <alignment horizontal="left" vertical="center" wrapText="1"/>
    </xf>
    <xf numFmtId="174" fontId="52" fillId="32" borderId="10" xfId="0" applyNumberFormat="1" applyFont="1" applyFill="1" applyBorder="1" applyAlignment="1">
      <alignment horizontal="center" vertical="center" wrapText="1"/>
    </xf>
    <xf numFmtId="4" fontId="52" fillId="32" borderId="10" xfId="0" applyNumberFormat="1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4" fontId="2" fillId="32" borderId="11" xfId="0" applyNumberFormat="1" applyFont="1" applyFill="1" applyBorder="1" applyAlignment="1">
      <alignment horizontal="center" vertical="center" wrapText="1"/>
    </xf>
    <xf numFmtId="179" fontId="2" fillId="32" borderId="11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right" vertical="top" wrapText="1"/>
    </xf>
    <xf numFmtId="0" fontId="3" fillId="32" borderId="12" xfId="0" applyFont="1" applyFill="1" applyBorder="1" applyAlignment="1">
      <alignment horizontal="center" vertical="top" wrapText="1"/>
    </xf>
    <xf numFmtId="3" fontId="3" fillId="32" borderId="11" xfId="0" applyNumberFormat="1" applyFont="1" applyFill="1" applyBorder="1" applyAlignment="1">
      <alignment vertical="top" wrapText="1"/>
    </xf>
    <xf numFmtId="0" fontId="3" fillId="32" borderId="13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vertical="top" wrapText="1"/>
    </xf>
    <xf numFmtId="0" fontId="3" fillId="32" borderId="15" xfId="0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center" vertical="center" wrapText="1"/>
    </xf>
    <xf numFmtId="4" fontId="3" fillId="32" borderId="15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vertical="top" wrapText="1"/>
    </xf>
    <xf numFmtId="4" fontId="3" fillId="32" borderId="13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center" wrapText="1"/>
    </xf>
    <xf numFmtId="4" fontId="3" fillId="32" borderId="16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vertical="top" wrapText="1"/>
    </xf>
    <xf numFmtId="0" fontId="3" fillId="32" borderId="16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justify" vertical="top" wrapText="1"/>
    </xf>
    <xf numFmtId="0" fontId="3" fillId="32" borderId="11" xfId="0" applyFont="1" applyFill="1" applyBorder="1" applyAlignment="1">
      <alignment horizontal="justify" wrapText="1"/>
    </xf>
    <xf numFmtId="0" fontId="3" fillId="32" borderId="15" xfId="0" applyFont="1" applyFill="1" applyBorder="1" applyAlignment="1">
      <alignment horizontal="justify" vertical="top" wrapText="1"/>
    </xf>
    <xf numFmtId="0" fontId="4" fillId="32" borderId="12" xfId="0" applyFont="1" applyFill="1" applyBorder="1" applyAlignment="1">
      <alignment horizontal="left" vertical="center" wrapText="1"/>
    </xf>
    <xf numFmtId="2" fontId="3" fillId="32" borderId="15" xfId="0" applyNumberFormat="1" applyFont="1" applyFill="1" applyBorder="1" applyAlignment="1">
      <alignment vertical="top" wrapText="1"/>
    </xf>
    <xf numFmtId="1" fontId="3" fillId="32" borderId="11" xfId="0" applyNumberFormat="1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/>
    </xf>
    <xf numFmtId="174" fontId="6" fillId="32" borderId="11" xfId="0" applyNumberFormat="1" applyFont="1" applyFill="1" applyBorder="1" applyAlignment="1">
      <alignment horizontal="left" vertical="center" wrapText="1"/>
    </xf>
    <xf numFmtId="174" fontId="6" fillId="32" borderId="11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4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  <xf numFmtId="174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3" fillId="32" borderId="10" xfId="52" applyFont="1" applyFill="1" applyBorder="1" applyAlignment="1">
      <alignment vertical="top" wrapText="1"/>
      <protection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horizontal="center" vertical="center" wrapText="1"/>
    </xf>
    <xf numFmtId="174" fontId="2" fillId="32" borderId="15" xfId="0" applyNumberFormat="1" applyFont="1" applyFill="1" applyBorder="1" applyAlignment="1">
      <alignment horizontal="center" vertical="center" wrapText="1"/>
    </xf>
    <xf numFmtId="4" fontId="2" fillId="32" borderId="16" xfId="0" applyNumberFormat="1" applyFont="1" applyFill="1" applyBorder="1" applyAlignment="1">
      <alignment horizontal="center" vertical="center" wrapText="1"/>
    </xf>
    <xf numFmtId="174" fontId="2" fillId="32" borderId="16" xfId="0" applyNumberFormat="1" applyFont="1" applyFill="1" applyBorder="1" applyAlignment="1">
      <alignment horizontal="center" vertical="center" wrapText="1"/>
    </xf>
    <xf numFmtId="4" fontId="2" fillId="32" borderId="15" xfId="0" applyNumberFormat="1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vertical="top" wrapText="1"/>
    </xf>
    <xf numFmtId="0" fontId="3" fillId="32" borderId="18" xfId="0" applyFont="1" applyFill="1" applyBorder="1" applyAlignment="1">
      <alignment vertical="top" wrapText="1"/>
    </xf>
    <xf numFmtId="164" fontId="3" fillId="32" borderId="18" xfId="0" applyNumberFormat="1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horizontal="center" vertical="center" wrapText="1"/>
    </xf>
    <xf numFmtId="4" fontId="2" fillId="32" borderId="19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top" wrapText="1"/>
    </xf>
    <xf numFmtId="0" fontId="3" fillId="32" borderId="20" xfId="0" applyFont="1" applyFill="1" applyBorder="1" applyAlignment="1">
      <alignment vertical="top" wrapText="1"/>
    </xf>
    <xf numFmtId="164" fontId="3" fillId="32" borderId="20" xfId="0" applyNumberFormat="1" applyFont="1" applyFill="1" applyBorder="1" applyAlignment="1">
      <alignment vertical="top" wrapText="1"/>
    </xf>
    <xf numFmtId="0" fontId="2" fillId="32" borderId="19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center" vertical="center" wrapText="1"/>
    </xf>
    <xf numFmtId="4" fontId="3" fillId="32" borderId="19" xfId="0" applyNumberFormat="1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vertical="top" wrapText="1"/>
    </xf>
    <xf numFmtId="0" fontId="3" fillId="32" borderId="22" xfId="0" applyFont="1" applyFill="1" applyBorder="1" applyAlignment="1">
      <alignment vertical="top" wrapText="1"/>
    </xf>
    <xf numFmtId="164" fontId="3" fillId="32" borderId="23" xfId="0" applyNumberFormat="1" applyFont="1" applyFill="1" applyBorder="1" applyAlignment="1">
      <alignment vertical="top" wrapText="1"/>
    </xf>
    <xf numFmtId="0" fontId="3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 vertical="top" wrapText="1"/>
    </xf>
    <xf numFmtId="0" fontId="3" fillId="32" borderId="19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wrapText="1"/>
    </xf>
    <xf numFmtId="0" fontId="3" fillId="32" borderId="12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vertical="center" wrapText="1"/>
    </xf>
    <xf numFmtId="164" fontId="2" fillId="32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164" fontId="9" fillId="32" borderId="10" xfId="0" applyNumberFormat="1" applyFont="1" applyFill="1" applyBorder="1" applyAlignment="1">
      <alignment horizontal="center" vertical="center" wrapText="1"/>
    </xf>
    <xf numFmtId="164" fontId="3" fillId="32" borderId="10" xfId="0" applyNumberFormat="1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justify" vertical="top" wrapText="1"/>
    </xf>
    <xf numFmtId="9" fontId="3" fillId="32" borderId="10" xfId="0" applyNumberFormat="1" applyFont="1" applyFill="1" applyBorder="1" applyAlignment="1">
      <alignment horizontal="center" vertical="top" wrapText="1"/>
    </xf>
    <xf numFmtId="178" fontId="3" fillId="32" borderId="10" xfId="0" applyNumberFormat="1" applyFont="1" applyFill="1" applyBorder="1" applyAlignment="1">
      <alignment horizontal="center" vertical="top" wrapText="1"/>
    </xf>
    <xf numFmtId="4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top" wrapText="1"/>
    </xf>
    <xf numFmtId="0" fontId="9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left" vertical="top" wrapText="1"/>
    </xf>
    <xf numFmtId="0" fontId="3" fillId="33" borderId="10" xfId="52" applyFont="1" applyFill="1" applyBorder="1" applyAlignment="1">
      <alignment horizontal="left" vertical="top" wrapText="1"/>
      <protection/>
    </xf>
    <xf numFmtId="0" fontId="3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1" fillId="32" borderId="0" xfId="0" applyFont="1" applyFill="1" applyAlignment="1">
      <alignment horizontal="center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  <xf numFmtId="164" fontId="3" fillId="32" borderId="10" xfId="0" applyNumberFormat="1" applyFont="1" applyFill="1" applyBorder="1" applyAlignment="1">
      <alignment vertical="top" wrapText="1"/>
    </xf>
    <xf numFmtId="1" fontId="3" fillId="32" borderId="10" xfId="0" applyNumberFormat="1" applyFont="1" applyFill="1" applyBorder="1" applyAlignment="1">
      <alignment vertical="top" wrapText="1"/>
    </xf>
    <xf numFmtId="0" fontId="3" fillId="32" borderId="10" xfId="52" applyFont="1" applyFill="1" applyBorder="1" applyAlignment="1">
      <alignment horizontal="center" vertical="top" wrapText="1"/>
      <protection/>
    </xf>
    <xf numFmtId="174" fontId="2" fillId="32" borderId="10" xfId="0" applyNumberFormat="1" applyFont="1" applyFill="1" applyBorder="1" applyAlignment="1">
      <alignment horizontal="center" vertical="center" wrapText="1"/>
    </xf>
    <xf numFmtId="174" fontId="31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3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52" fillId="32" borderId="0" xfId="0" applyFont="1" applyFill="1" applyBorder="1" applyAlignment="1">
      <alignment horizontal="right"/>
    </xf>
    <xf numFmtId="0" fontId="50" fillId="32" borderId="10" xfId="0" applyFont="1" applyFill="1" applyBorder="1" applyAlignment="1">
      <alignment horizontal="center" vertical="top" wrapText="1"/>
    </xf>
    <xf numFmtId="0" fontId="54" fillId="32" borderId="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textRotation="90" wrapText="1"/>
    </xf>
    <xf numFmtId="0" fontId="50" fillId="32" borderId="10" xfId="0" applyFont="1" applyFill="1" applyBorder="1" applyAlignment="1">
      <alignment horizontal="center" textRotation="90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4" fontId="3" fillId="32" borderId="15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4" fontId="3" fillId="32" borderId="24" xfId="0" applyNumberFormat="1" applyFont="1" applyFill="1" applyBorder="1" applyAlignment="1">
      <alignment horizontal="center" vertical="center" wrapText="1"/>
    </xf>
    <xf numFmtId="4" fontId="3" fillId="32" borderId="19" xfId="0" applyNumberFormat="1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center" vertical="top" wrapText="1"/>
    </xf>
    <xf numFmtId="0" fontId="3" fillId="32" borderId="19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3" fillId="32" borderId="19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T210"/>
  <sheetViews>
    <sheetView tabSelected="1" view="pageBreakPreview" zoomScale="75" zoomScaleNormal="90" zoomScaleSheetLayoutView="75" zoomScalePageLayoutView="0" workbookViewId="0" topLeftCell="A202">
      <selection activeCell="D214" sqref="D214"/>
    </sheetView>
  </sheetViews>
  <sheetFormatPr defaultColWidth="9.140625" defaultRowHeight="15"/>
  <cols>
    <col min="1" max="1" width="6.7109375" style="4" customWidth="1"/>
    <col min="2" max="2" width="24.28125" style="4" customWidth="1"/>
    <col min="3" max="3" width="11.421875" style="4" customWidth="1"/>
    <col min="4" max="5" width="13.8515625" style="4" bestFit="1" customWidth="1"/>
    <col min="6" max="6" width="11.421875" style="4" bestFit="1" customWidth="1"/>
    <col min="7" max="7" width="10.7109375" style="4" customWidth="1"/>
    <col min="8" max="9" width="10.140625" style="4" bestFit="1" customWidth="1"/>
    <col min="10" max="10" width="12.140625" style="4" bestFit="1" customWidth="1"/>
    <col min="11" max="11" width="12.8515625" style="4" bestFit="1" customWidth="1"/>
    <col min="12" max="13" width="13.8515625" style="4" bestFit="1" customWidth="1"/>
    <col min="14" max="15" width="8.57421875" style="4" customWidth="1"/>
    <col min="16" max="16" width="27.421875" style="4" customWidth="1"/>
    <col min="17" max="18" width="9.140625" style="4" customWidth="1"/>
    <col min="19" max="19" width="9.57421875" style="4" customWidth="1"/>
    <col min="20" max="20" width="9.140625" style="4" customWidth="1"/>
  </cols>
  <sheetData>
    <row r="1" spans="4:19" ht="15.75">
      <c r="D1" s="5"/>
      <c r="E1" s="5"/>
      <c r="F1" s="6"/>
      <c r="G1" s="6"/>
      <c r="K1" s="6"/>
      <c r="L1" s="144"/>
      <c r="M1" s="144"/>
      <c r="N1" s="144"/>
      <c r="Q1" s="144" t="s">
        <v>164</v>
      </c>
      <c r="R1" s="144"/>
      <c r="S1" s="144"/>
    </row>
    <row r="2" spans="1:19" ht="76.5" customHeight="1">
      <c r="A2" s="146" t="s">
        <v>240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42.75" customHeight="1">
      <c r="A3" s="147" t="s">
        <v>0</v>
      </c>
      <c r="B3" s="147" t="s">
        <v>14</v>
      </c>
      <c r="C3" s="147" t="s">
        <v>15</v>
      </c>
      <c r="D3" s="145" t="s">
        <v>4</v>
      </c>
      <c r="E3" s="145"/>
      <c r="F3" s="145"/>
      <c r="G3" s="145"/>
      <c r="H3" s="145"/>
      <c r="I3" s="145"/>
      <c r="J3" s="145"/>
      <c r="K3" s="145"/>
      <c r="L3" s="145"/>
      <c r="M3" s="145"/>
      <c r="N3" s="149" t="s">
        <v>5</v>
      </c>
      <c r="O3" s="149"/>
      <c r="P3" s="150" t="s">
        <v>16</v>
      </c>
      <c r="Q3" s="150" t="s">
        <v>17</v>
      </c>
      <c r="R3" s="150" t="s">
        <v>6</v>
      </c>
      <c r="S3" s="150" t="s">
        <v>18</v>
      </c>
    </row>
    <row r="4" spans="1:19" ht="39.75" customHeight="1">
      <c r="A4" s="148"/>
      <c r="B4" s="148"/>
      <c r="C4" s="147"/>
      <c r="D4" s="150" t="s">
        <v>7</v>
      </c>
      <c r="E4" s="150"/>
      <c r="F4" s="145" t="s">
        <v>19</v>
      </c>
      <c r="G4" s="145"/>
      <c r="H4" s="145"/>
      <c r="I4" s="145"/>
      <c r="J4" s="145"/>
      <c r="K4" s="145"/>
      <c r="L4" s="145"/>
      <c r="M4" s="145"/>
      <c r="N4" s="149"/>
      <c r="O4" s="149"/>
      <c r="P4" s="150"/>
      <c r="Q4" s="150"/>
      <c r="R4" s="150"/>
      <c r="S4" s="150"/>
    </row>
    <row r="5" spans="1:19" ht="39.75" customHeight="1">
      <c r="A5" s="148"/>
      <c r="B5" s="148"/>
      <c r="C5" s="147"/>
      <c r="D5" s="150"/>
      <c r="E5" s="150"/>
      <c r="F5" s="150" t="s">
        <v>8</v>
      </c>
      <c r="G5" s="150"/>
      <c r="H5" s="150" t="s">
        <v>9</v>
      </c>
      <c r="I5" s="150"/>
      <c r="J5" s="150" t="s">
        <v>10</v>
      </c>
      <c r="K5" s="150"/>
      <c r="L5" s="150" t="s">
        <v>11</v>
      </c>
      <c r="M5" s="150"/>
      <c r="N5" s="149"/>
      <c r="O5" s="149"/>
      <c r="P5" s="150"/>
      <c r="Q5" s="150"/>
      <c r="R5" s="150"/>
      <c r="S5" s="150"/>
    </row>
    <row r="6" spans="1:19" ht="68.25" customHeight="1">
      <c r="A6" s="148"/>
      <c r="B6" s="148"/>
      <c r="C6" s="147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49"/>
      <c r="O6" s="149"/>
      <c r="P6" s="150"/>
      <c r="Q6" s="150"/>
      <c r="R6" s="150"/>
      <c r="S6" s="150"/>
    </row>
    <row r="7" spans="1:19" ht="46.5" customHeight="1">
      <c r="A7" s="148"/>
      <c r="B7" s="148"/>
      <c r="C7" s="147"/>
      <c r="D7" s="7" t="s">
        <v>12</v>
      </c>
      <c r="E7" s="7" t="s">
        <v>13</v>
      </c>
      <c r="F7" s="7" t="s">
        <v>12</v>
      </c>
      <c r="G7" s="7" t="s">
        <v>13</v>
      </c>
      <c r="H7" s="7" t="s">
        <v>12</v>
      </c>
      <c r="I7" s="7" t="s">
        <v>13</v>
      </c>
      <c r="J7" s="7" t="s">
        <v>12</v>
      </c>
      <c r="K7" s="7" t="s">
        <v>13</v>
      </c>
      <c r="L7" s="7" t="s">
        <v>12</v>
      </c>
      <c r="M7" s="7" t="s">
        <v>13</v>
      </c>
      <c r="N7" s="7" t="s">
        <v>12</v>
      </c>
      <c r="O7" s="7" t="s">
        <v>13</v>
      </c>
      <c r="P7" s="150"/>
      <c r="Q7" s="150"/>
      <c r="R7" s="150"/>
      <c r="S7" s="150"/>
    </row>
    <row r="8" spans="1:1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</row>
    <row r="9" spans="1:19" s="1" customFormat="1" ht="40.5" customHeight="1" thickBot="1">
      <c r="A9" s="9"/>
      <c r="B9" s="10" t="s">
        <v>160</v>
      </c>
      <c r="C9" s="11"/>
      <c r="D9" s="11">
        <f aca="true" t="shared" si="0" ref="D9:E11">SUM(F9+H9+J9+L9)</f>
        <v>824533.5530000001</v>
      </c>
      <c r="E9" s="11">
        <f t="shared" si="0"/>
        <v>801078.6530000002</v>
      </c>
      <c r="F9" s="11">
        <f aca="true" t="shared" si="1" ref="F9:M9">SUM(F10+F51+F64+F78+F94+F101+F109+F126+F142+F153+F163+F190)</f>
        <v>11438.699999999999</v>
      </c>
      <c r="G9" s="11">
        <f t="shared" si="1"/>
        <v>11336.6</v>
      </c>
      <c r="H9" s="11">
        <f t="shared" si="1"/>
        <v>440483.353</v>
      </c>
      <c r="I9" s="11">
        <f t="shared" si="1"/>
        <v>428668.5530000001</v>
      </c>
      <c r="J9" s="11">
        <f t="shared" si="1"/>
        <v>369692.7</v>
      </c>
      <c r="K9" s="11">
        <f t="shared" si="1"/>
        <v>358154.7</v>
      </c>
      <c r="L9" s="11">
        <f t="shared" si="1"/>
        <v>2918.8</v>
      </c>
      <c r="M9" s="11">
        <f t="shared" si="1"/>
        <v>2918.8</v>
      </c>
      <c r="N9" s="11">
        <v>100</v>
      </c>
      <c r="O9" s="12">
        <f>SUM(E9/D9)*100</f>
        <v>97.15537349393955</v>
      </c>
      <c r="P9" s="13"/>
      <c r="Q9" s="13"/>
      <c r="R9" s="13"/>
      <c r="S9" s="13"/>
    </row>
    <row r="10" spans="1:20" s="2" customFormat="1" ht="54.75" thickBot="1">
      <c r="A10" s="57">
        <v>1</v>
      </c>
      <c r="B10" s="58" t="s">
        <v>20</v>
      </c>
      <c r="C10" s="14" t="s">
        <v>228</v>
      </c>
      <c r="D10" s="59">
        <f t="shared" si="0"/>
        <v>472702.69999999995</v>
      </c>
      <c r="E10" s="59">
        <f t="shared" si="0"/>
        <v>472457.80000000005</v>
      </c>
      <c r="F10" s="60">
        <f aca="true" t="shared" si="2" ref="F10:M10">SUM(F11+F30+F35+F39+F42+F45)</f>
        <v>1057.8</v>
      </c>
      <c r="G10" s="60">
        <f t="shared" si="2"/>
        <v>990.7</v>
      </c>
      <c r="H10" s="60">
        <f t="shared" si="2"/>
        <v>287934.8</v>
      </c>
      <c r="I10" s="60">
        <f t="shared" si="2"/>
        <v>287253</v>
      </c>
      <c r="J10" s="60">
        <f t="shared" si="2"/>
        <v>183710.1</v>
      </c>
      <c r="K10" s="60">
        <f t="shared" si="2"/>
        <v>184214.1</v>
      </c>
      <c r="L10" s="60">
        <f t="shared" si="2"/>
        <v>0</v>
      </c>
      <c r="M10" s="60">
        <f t="shared" si="2"/>
        <v>0</v>
      </c>
      <c r="N10" s="15">
        <v>100</v>
      </c>
      <c r="O10" s="16">
        <v>99.97</v>
      </c>
      <c r="P10" s="21"/>
      <c r="Q10" s="22"/>
      <c r="R10" s="22"/>
      <c r="S10" s="22"/>
      <c r="T10" s="4"/>
    </row>
    <row r="11" spans="1:19" s="4" customFormat="1" ht="15" customHeight="1">
      <c r="A11" s="151"/>
      <c r="B11" s="153" t="s">
        <v>21</v>
      </c>
      <c r="C11" s="151"/>
      <c r="D11" s="155">
        <f t="shared" si="0"/>
        <v>444151</v>
      </c>
      <c r="E11" s="155">
        <f t="shared" si="0"/>
        <v>443973.19999999995</v>
      </c>
      <c r="F11" s="155">
        <v>0</v>
      </c>
      <c r="G11" s="155">
        <v>0</v>
      </c>
      <c r="H11" s="155">
        <v>261072.1</v>
      </c>
      <c r="I11" s="155">
        <v>260390.3</v>
      </c>
      <c r="J11" s="155">
        <v>183078.9</v>
      </c>
      <c r="K11" s="155">
        <v>183582.9</v>
      </c>
      <c r="L11" s="155">
        <v>0</v>
      </c>
      <c r="M11" s="155">
        <v>0</v>
      </c>
      <c r="N11" s="155">
        <v>100</v>
      </c>
      <c r="O11" s="155">
        <v>99.99</v>
      </c>
      <c r="P11" s="160" t="s">
        <v>22</v>
      </c>
      <c r="Q11" s="157">
        <v>63.1</v>
      </c>
      <c r="R11" s="157">
        <v>76.5</v>
      </c>
      <c r="S11" s="157">
        <v>121.2</v>
      </c>
    </row>
    <row r="12" spans="1:19" s="4" customFormat="1" ht="15" customHeight="1" thickBot="1">
      <c r="A12" s="152"/>
      <c r="B12" s="154"/>
      <c r="C12" s="152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61"/>
      <c r="Q12" s="158"/>
      <c r="R12" s="158"/>
      <c r="S12" s="158"/>
    </row>
    <row r="13" spans="1:20" s="2" customFormat="1" ht="90" thickBot="1">
      <c r="A13" s="17"/>
      <c r="B13" s="18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 t="s">
        <v>23</v>
      </c>
      <c r="Q13" s="22">
        <v>0</v>
      </c>
      <c r="R13" s="22">
        <v>0</v>
      </c>
      <c r="S13" s="22">
        <v>100</v>
      </c>
      <c r="T13" s="4"/>
    </row>
    <row r="14" spans="1:20" s="2" customFormat="1" ht="115.5" thickBot="1">
      <c r="A14" s="17"/>
      <c r="B14" s="18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 t="s">
        <v>241</v>
      </c>
      <c r="N14" s="20"/>
      <c r="O14" s="20"/>
      <c r="P14" s="21" t="s">
        <v>24</v>
      </c>
      <c r="Q14" s="23" t="s">
        <v>157</v>
      </c>
      <c r="R14" s="24">
        <v>0</v>
      </c>
      <c r="S14" s="24">
        <v>100</v>
      </c>
      <c r="T14" s="4"/>
    </row>
    <row r="15" spans="1:20" s="2" customFormat="1" ht="39" thickBot="1">
      <c r="A15" s="17"/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 t="s">
        <v>165</v>
      </c>
      <c r="Q15" s="22">
        <v>22410</v>
      </c>
      <c r="R15" s="22">
        <v>24440</v>
      </c>
      <c r="S15" s="22">
        <v>100</v>
      </c>
      <c r="T15" s="4"/>
    </row>
    <row r="16" spans="1:20" s="2" customFormat="1" ht="39" thickBot="1">
      <c r="A16" s="25"/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2" t="s">
        <v>25</v>
      </c>
      <c r="Q16" s="22">
        <v>100</v>
      </c>
      <c r="R16" s="22">
        <v>100</v>
      </c>
      <c r="S16" s="22">
        <v>100</v>
      </c>
      <c r="T16" s="4"/>
    </row>
    <row r="17" spans="1:20" s="2" customFormat="1" ht="153.75" thickBot="1">
      <c r="A17" s="25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2" t="s">
        <v>26</v>
      </c>
      <c r="Q17" s="22">
        <v>95.2</v>
      </c>
      <c r="R17" s="22">
        <v>95.2</v>
      </c>
      <c r="S17" s="22">
        <v>100</v>
      </c>
      <c r="T17" s="4"/>
    </row>
    <row r="18" spans="1:20" s="2" customFormat="1" ht="128.25" thickBot="1">
      <c r="A18" s="25"/>
      <c r="B18" s="18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2" t="s">
        <v>27</v>
      </c>
      <c r="Q18" s="22">
        <v>4.8</v>
      </c>
      <c r="R18" s="22">
        <v>4.8</v>
      </c>
      <c r="S18" s="22">
        <v>100</v>
      </c>
      <c r="T18" s="4"/>
    </row>
    <row r="19" spans="1:20" s="2" customFormat="1" ht="95.25" customHeight="1" thickBot="1">
      <c r="A19" s="25"/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2" t="s">
        <v>28</v>
      </c>
      <c r="Q19" s="22">
        <v>0</v>
      </c>
      <c r="R19" s="22">
        <v>0</v>
      </c>
      <c r="S19" s="22">
        <v>100</v>
      </c>
      <c r="T19" s="4"/>
    </row>
    <row r="20" spans="1:20" s="2" customFormat="1" ht="81" customHeight="1" thickBot="1">
      <c r="A20" s="25"/>
      <c r="B20" s="18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2" t="s">
        <v>29</v>
      </c>
      <c r="Q20" s="22">
        <v>100</v>
      </c>
      <c r="R20" s="22">
        <v>100</v>
      </c>
      <c r="S20" s="22">
        <v>100</v>
      </c>
      <c r="T20" s="4"/>
    </row>
    <row r="21" spans="1:20" s="2" customFormat="1" ht="77.25" thickBot="1">
      <c r="A21" s="25"/>
      <c r="B21" s="18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2" t="s">
        <v>30</v>
      </c>
      <c r="Q21" s="22">
        <v>76.97</v>
      </c>
      <c r="R21" s="22">
        <v>76.97</v>
      </c>
      <c r="S21" s="22">
        <v>100</v>
      </c>
      <c r="T21" s="4"/>
    </row>
    <row r="22" spans="1:20" s="2" customFormat="1" ht="115.5" thickBot="1">
      <c r="A22" s="25"/>
      <c r="B22" s="18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2" t="s">
        <v>31</v>
      </c>
      <c r="Q22" s="22">
        <v>0</v>
      </c>
      <c r="R22" s="22">
        <v>0</v>
      </c>
      <c r="S22" s="22">
        <v>100</v>
      </c>
      <c r="T22" s="4"/>
    </row>
    <row r="23" spans="1:20" s="2" customFormat="1" ht="90" thickBot="1">
      <c r="A23" s="25"/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2" t="s">
        <v>32</v>
      </c>
      <c r="Q23" s="26">
        <v>13877</v>
      </c>
      <c r="R23" s="22">
        <v>17546</v>
      </c>
      <c r="S23" s="22">
        <v>126.4</v>
      </c>
      <c r="T23" s="4"/>
    </row>
    <row r="24" spans="1:20" s="2" customFormat="1" ht="39" thickBot="1">
      <c r="A24" s="25"/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2" t="s">
        <v>33</v>
      </c>
      <c r="Q24" s="22">
        <v>27065</v>
      </c>
      <c r="R24" s="22">
        <v>26680</v>
      </c>
      <c r="S24" s="22">
        <v>98.5</v>
      </c>
      <c r="T24" s="4"/>
    </row>
    <row r="25" spans="1:20" s="2" customFormat="1" ht="51.75" thickBot="1">
      <c r="A25" s="27"/>
      <c r="B25" s="28" t="s">
        <v>242</v>
      </c>
      <c r="C25" s="29"/>
      <c r="D25" s="30">
        <v>110361</v>
      </c>
      <c r="E25" s="30">
        <v>110361.96</v>
      </c>
      <c r="F25" s="20">
        <v>0</v>
      </c>
      <c r="G25" s="20">
        <v>0</v>
      </c>
      <c r="H25" s="20">
        <v>62618</v>
      </c>
      <c r="I25" s="20">
        <v>62618</v>
      </c>
      <c r="J25" s="20">
        <v>47743</v>
      </c>
      <c r="K25" s="20">
        <v>47743</v>
      </c>
      <c r="L25" s="20">
        <v>0</v>
      </c>
      <c r="M25" s="20">
        <v>0</v>
      </c>
      <c r="N25" s="20">
        <v>0</v>
      </c>
      <c r="O25" s="20">
        <v>0</v>
      </c>
      <c r="P25" s="31"/>
      <c r="Q25" s="31"/>
      <c r="R25" s="31"/>
      <c r="S25" s="31"/>
      <c r="T25" s="4"/>
    </row>
    <row r="26" spans="1:20" s="2" customFormat="1" ht="38.25">
      <c r="A26" s="32"/>
      <c r="B26" s="33" t="s">
        <v>243</v>
      </c>
      <c r="C26" s="34"/>
      <c r="D26" s="35">
        <v>256049.8</v>
      </c>
      <c r="E26" s="35">
        <v>256049.8</v>
      </c>
      <c r="F26" s="35">
        <v>0</v>
      </c>
      <c r="G26" s="35">
        <v>0</v>
      </c>
      <c r="H26" s="35">
        <v>197009.911</v>
      </c>
      <c r="I26" s="35">
        <v>197009.911</v>
      </c>
      <c r="J26" s="35">
        <v>59039.89</v>
      </c>
      <c r="K26" s="35">
        <v>59039.89</v>
      </c>
      <c r="L26" s="35">
        <v>0</v>
      </c>
      <c r="M26" s="35">
        <v>0</v>
      </c>
      <c r="N26" s="35">
        <v>100</v>
      </c>
      <c r="O26" s="35">
        <v>100</v>
      </c>
      <c r="P26" s="36"/>
      <c r="Q26" s="36"/>
      <c r="R26" s="36"/>
      <c r="S26" s="36"/>
      <c r="T26" s="4"/>
    </row>
    <row r="27" spans="1:20" s="2" customFormat="1" ht="15.75" customHeight="1" thickBot="1">
      <c r="A27" s="37"/>
      <c r="B27" s="38" t="s">
        <v>244</v>
      </c>
      <c r="C27" s="39"/>
      <c r="D27" s="40">
        <v>50671.4</v>
      </c>
      <c r="E27" s="40">
        <v>50671.4</v>
      </c>
      <c r="F27" s="40">
        <v>0</v>
      </c>
      <c r="G27" s="40">
        <v>0</v>
      </c>
      <c r="H27" s="40">
        <v>279.2</v>
      </c>
      <c r="I27" s="40">
        <v>279.2</v>
      </c>
      <c r="J27" s="40">
        <v>50392.2</v>
      </c>
      <c r="K27" s="40">
        <v>50392.2</v>
      </c>
      <c r="L27" s="40">
        <v>0</v>
      </c>
      <c r="M27" s="40">
        <v>0</v>
      </c>
      <c r="N27" s="40">
        <v>100</v>
      </c>
      <c r="O27" s="40">
        <v>100</v>
      </c>
      <c r="P27" s="41"/>
      <c r="Q27" s="31"/>
      <c r="R27" s="31"/>
      <c r="S27" s="31"/>
      <c r="T27" s="4"/>
    </row>
    <row r="28" spans="1:20" s="2" customFormat="1" ht="64.5" thickBot="1">
      <c r="A28" s="27"/>
      <c r="B28" s="28" t="s">
        <v>245</v>
      </c>
      <c r="C28" s="29"/>
      <c r="D28" s="42">
        <v>26559.07</v>
      </c>
      <c r="E28" s="42">
        <v>26559.07</v>
      </c>
      <c r="F28" s="42">
        <v>0</v>
      </c>
      <c r="G28" s="42">
        <v>0</v>
      </c>
      <c r="H28" s="42">
        <v>0</v>
      </c>
      <c r="I28" s="42">
        <v>0</v>
      </c>
      <c r="J28" s="42">
        <v>26559.07</v>
      </c>
      <c r="K28" s="42">
        <v>26559.07</v>
      </c>
      <c r="L28" s="42">
        <v>0</v>
      </c>
      <c r="M28" s="42">
        <v>0</v>
      </c>
      <c r="N28" s="42">
        <v>100</v>
      </c>
      <c r="O28" s="42">
        <v>100</v>
      </c>
      <c r="P28" s="31"/>
      <c r="Q28" s="31"/>
      <c r="R28" s="31"/>
      <c r="S28" s="31"/>
      <c r="T28" s="4"/>
    </row>
    <row r="29" spans="1:20" s="2" customFormat="1" ht="15.75" customHeight="1" thickBot="1">
      <c r="A29" s="27"/>
      <c r="B29" s="28" t="s">
        <v>246</v>
      </c>
      <c r="C29" s="29"/>
      <c r="D29" s="42">
        <v>509.9</v>
      </c>
      <c r="E29" s="42">
        <v>509.9</v>
      </c>
      <c r="F29" s="42">
        <v>0</v>
      </c>
      <c r="G29" s="42">
        <v>0</v>
      </c>
      <c r="H29" s="42">
        <v>509.9</v>
      </c>
      <c r="I29" s="42">
        <v>509.9</v>
      </c>
      <c r="J29" s="42">
        <v>0</v>
      </c>
      <c r="K29" s="42">
        <v>0</v>
      </c>
      <c r="L29" s="42">
        <v>0</v>
      </c>
      <c r="M29" s="42">
        <v>0</v>
      </c>
      <c r="N29" s="42">
        <v>100</v>
      </c>
      <c r="O29" s="42">
        <v>100</v>
      </c>
      <c r="P29" s="31"/>
      <c r="Q29" s="31"/>
      <c r="R29" s="31"/>
      <c r="S29" s="31"/>
      <c r="T29" s="4"/>
    </row>
    <row r="30" spans="1:20" s="2" customFormat="1" ht="52.5" thickBot="1">
      <c r="A30" s="32"/>
      <c r="B30" s="43" t="s">
        <v>34</v>
      </c>
      <c r="C30" s="34" t="s">
        <v>228</v>
      </c>
      <c r="D30" s="35">
        <v>65.4</v>
      </c>
      <c r="E30" s="35">
        <v>65.4</v>
      </c>
      <c r="F30" s="35">
        <v>0</v>
      </c>
      <c r="G30" s="35">
        <v>0</v>
      </c>
      <c r="H30" s="35">
        <v>0</v>
      </c>
      <c r="I30" s="35">
        <v>0</v>
      </c>
      <c r="J30" s="35">
        <v>65.4</v>
      </c>
      <c r="K30" s="35">
        <v>65.4</v>
      </c>
      <c r="L30" s="35">
        <v>0</v>
      </c>
      <c r="M30" s="35">
        <v>0</v>
      </c>
      <c r="N30" s="35">
        <v>100</v>
      </c>
      <c r="O30" s="35">
        <v>100</v>
      </c>
      <c r="P30" s="44" t="s">
        <v>35</v>
      </c>
      <c r="Q30" s="32">
        <v>24.85</v>
      </c>
      <c r="R30" s="32">
        <v>24.85</v>
      </c>
      <c r="S30" s="36">
        <v>100</v>
      </c>
      <c r="T30" s="4"/>
    </row>
    <row r="31" spans="1:20" s="2" customFormat="1" ht="15" customHeight="1" thickBot="1">
      <c r="A31" s="25"/>
      <c r="B31" s="18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45" t="s">
        <v>36</v>
      </c>
      <c r="Q31" s="46">
        <v>31.13</v>
      </c>
      <c r="R31" s="46">
        <v>31.13</v>
      </c>
      <c r="S31" s="22">
        <v>100</v>
      </c>
      <c r="T31" s="4"/>
    </row>
    <row r="32" spans="1:20" s="2" customFormat="1" ht="77.25" thickBot="1">
      <c r="A32" s="25"/>
      <c r="B32" s="18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2" t="s">
        <v>37</v>
      </c>
      <c r="Q32" s="46">
        <v>100</v>
      </c>
      <c r="R32" s="46">
        <v>100</v>
      </c>
      <c r="S32" s="22">
        <v>100</v>
      </c>
      <c r="T32" s="4"/>
    </row>
    <row r="33" spans="1:20" s="2" customFormat="1" ht="15" customHeight="1" thickBot="1">
      <c r="A33" s="25"/>
      <c r="B33" s="18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2" t="s">
        <v>38</v>
      </c>
      <c r="Q33" s="46">
        <v>24.88</v>
      </c>
      <c r="R33" s="46">
        <v>24.88</v>
      </c>
      <c r="S33" s="22">
        <v>100</v>
      </c>
      <c r="T33" s="4"/>
    </row>
    <row r="34" spans="1:20" s="2" customFormat="1" ht="102.75" thickBot="1">
      <c r="A34" s="32"/>
      <c r="B34" s="33" t="s">
        <v>247</v>
      </c>
      <c r="C34" s="47"/>
      <c r="D34" s="35">
        <v>65.4</v>
      </c>
      <c r="E34" s="35">
        <v>65.4</v>
      </c>
      <c r="F34" s="48">
        <v>0</v>
      </c>
      <c r="G34" s="48">
        <v>0</v>
      </c>
      <c r="H34" s="48">
        <v>0</v>
      </c>
      <c r="I34" s="48">
        <v>0</v>
      </c>
      <c r="J34" s="35">
        <v>65.4</v>
      </c>
      <c r="K34" s="35">
        <v>65.4</v>
      </c>
      <c r="L34" s="48">
        <v>0</v>
      </c>
      <c r="M34" s="48">
        <v>0</v>
      </c>
      <c r="N34" s="48">
        <v>100</v>
      </c>
      <c r="O34" s="48">
        <v>100</v>
      </c>
      <c r="P34" s="49"/>
      <c r="Q34" s="50"/>
      <c r="R34" s="50"/>
      <c r="S34" s="49"/>
      <c r="T34" s="4"/>
    </row>
    <row r="35" spans="1:20" s="2" customFormat="1" ht="15" customHeight="1" thickBot="1">
      <c r="A35" s="36"/>
      <c r="B35" s="43" t="s">
        <v>39</v>
      </c>
      <c r="C35" s="34" t="s">
        <v>228</v>
      </c>
      <c r="D35" s="35">
        <v>273.6</v>
      </c>
      <c r="E35" s="35">
        <v>273.6</v>
      </c>
      <c r="F35" s="35">
        <v>0</v>
      </c>
      <c r="G35" s="35">
        <v>0</v>
      </c>
      <c r="H35" s="35">
        <v>0</v>
      </c>
      <c r="I35" s="35">
        <v>0</v>
      </c>
      <c r="J35" s="35">
        <v>273.6</v>
      </c>
      <c r="K35" s="35">
        <v>273.6</v>
      </c>
      <c r="L35" s="35">
        <v>0</v>
      </c>
      <c r="M35" s="35">
        <v>0</v>
      </c>
      <c r="N35" s="35">
        <v>100</v>
      </c>
      <c r="O35" s="35">
        <v>100</v>
      </c>
      <c r="P35" s="44" t="s">
        <v>40</v>
      </c>
      <c r="Q35" s="32">
        <v>30</v>
      </c>
      <c r="R35" s="32">
        <v>30</v>
      </c>
      <c r="S35" s="36">
        <v>100</v>
      </c>
      <c r="T35" s="4"/>
    </row>
    <row r="36" spans="1:20" s="2" customFormat="1" ht="102.75" thickBot="1">
      <c r="A36" s="25"/>
      <c r="B36" s="18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51" t="s">
        <v>41</v>
      </c>
      <c r="Q36" s="46">
        <v>160</v>
      </c>
      <c r="R36" s="46">
        <v>160</v>
      </c>
      <c r="S36" s="22">
        <v>100</v>
      </c>
      <c r="T36" s="4"/>
    </row>
    <row r="37" spans="1:20" s="2" customFormat="1" ht="15" customHeight="1" thickBot="1">
      <c r="A37" s="25"/>
      <c r="B37" s="18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52" t="s">
        <v>163</v>
      </c>
      <c r="Q37" s="46">
        <v>130</v>
      </c>
      <c r="R37" s="46">
        <v>130</v>
      </c>
      <c r="S37" s="22">
        <v>100</v>
      </c>
      <c r="T37" s="4"/>
    </row>
    <row r="38" spans="1:20" s="2" customFormat="1" ht="102.75" thickBot="1">
      <c r="A38" s="36"/>
      <c r="B38" s="33" t="s">
        <v>248</v>
      </c>
      <c r="C38" s="34"/>
      <c r="D38" s="35">
        <v>273.6</v>
      </c>
      <c r="E38" s="35">
        <v>273.6</v>
      </c>
      <c r="F38" s="35">
        <v>0</v>
      </c>
      <c r="G38" s="35">
        <v>0</v>
      </c>
      <c r="H38" s="35">
        <v>0</v>
      </c>
      <c r="I38" s="35">
        <v>0</v>
      </c>
      <c r="J38" s="35">
        <v>273.6</v>
      </c>
      <c r="K38" s="35">
        <v>273.6</v>
      </c>
      <c r="L38" s="35">
        <v>0</v>
      </c>
      <c r="M38" s="35">
        <v>0</v>
      </c>
      <c r="N38" s="35">
        <v>0</v>
      </c>
      <c r="O38" s="35">
        <v>0</v>
      </c>
      <c r="P38" s="36"/>
      <c r="Q38" s="36"/>
      <c r="R38" s="36"/>
      <c r="S38" s="36"/>
      <c r="T38" s="4"/>
    </row>
    <row r="39" spans="1:20" s="2" customFormat="1" ht="15" customHeight="1" thickBot="1">
      <c r="A39" s="36"/>
      <c r="B39" s="43" t="s">
        <v>42</v>
      </c>
      <c r="C39" s="34" t="s">
        <v>228</v>
      </c>
      <c r="D39" s="35">
        <v>3562.7</v>
      </c>
      <c r="E39" s="35">
        <v>3562.7</v>
      </c>
      <c r="F39" s="35">
        <v>0</v>
      </c>
      <c r="G39" s="35">
        <v>0</v>
      </c>
      <c r="H39" s="35">
        <v>3270.5</v>
      </c>
      <c r="I39" s="35">
        <v>3270.5</v>
      </c>
      <c r="J39" s="35">
        <v>292.2</v>
      </c>
      <c r="K39" s="35">
        <v>292.2</v>
      </c>
      <c r="L39" s="35">
        <v>0</v>
      </c>
      <c r="M39" s="35">
        <v>0</v>
      </c>
      <c r="N39" s="35">
        <v>100</v>
      </c>
      <c r="O39" s="35">
        <v>100</v>
      </c>
      <c r="P39" s="36" t="s">
        <v>40</v>
      </c>
      <c r="Q39" s="53">
        <v>55</v>
      </c>
      <c r="R39" s="32">
        <v>55</v>
      </c>
      <c r="S39" s="36">
        <v>100</v>
      </c>
      <c r="T39" s="4"/>
    </row>
    <row r="40" spans="1:20" s="2" customFormat="1" ht="65.25" thickBot="1">
      <c r="A40" s="25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45" t="s">
        <v>43</v>
      </c>
      <c r="Q40" s="51">
        <v>81.5</v>
      </c>
      <c r="R40" s="46">
        <v>81.5</v>
      </c>
      <c r="S40" s="22">
        <v>100</v>
      </c>
      <c r="T40" s="4"/>
    </row>
    <row r="41" spans="1:20" s="2" customFormat="1" ht="15" customHeight="1" thickBot="1">
      <c r="A41" s="25"/>
      <c r="B41" s="18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45" t="s">
        <v>44</v>
      </c>
      <c r="Q41" s="51">
        <v>70</v>
      </c>
      <c r="R41" s="46">
        <v>70</v>
      </c>
      <c r="S41" s="22">
        <v>100</v>
      </c>
      <c r="T41" s="4"/>
    </row>
    <row r="42" spans="1:20" s="2" customFormat="1" ht="128.25" thickBot="1">
      <c r="A42" s="36"/>
      <c r="B42" s="43" t="s">
        <v>45</v>
      </c>
      <c r="C42" s="34" t="s">
        <v>228</v>
      </c>
      <c r="D42" s="35">
        <v>24650</v>
      </c>
      <c r="E42" s="35">
        <v>24582.7</v>
      </c>
      <c r="F42" s="35">
        <v>1057.8</v>
      </c>
      <c r="G42" s="35">
        <v>990.7</v>
      </c>
      <c r="H42" s="35">
        <v>23592.2</v>
      </c>
      <c r="I42" s="35">
        <v>23592.2</v>
      </c>
      <c r="J42" s="35">
        <v>0</v>
      </c>
      <c r="K42" s="35">
        <v>0</v>
      </c>
      <c r="L42" s="35">
        <v>0</v>
      </c>
      <c r="M42" s="35">
        <v>0</v>
      </c>
      <c r="N42" s="35">
        <v>100</v>
      </c>
      <c r="O42" s="35">
        <v>100</v>
      </c>
      <c r="P42" s="36" t="s">
        <v>46</v>
      </c>
      <c r="Q42" s="36">
        <v>97</v>
      </c>
      <c r="R42" s="36">
        <v>97</v>
      </c>
      <c r="S42" s="36">
        <v>100</v>
      </c>
      <c r="T42" s="4"/>
    </row>
    <row r="43" spans="1:20" s="2" customFormat="1" ht="15" customHeight="1" thickBot="1">
      <c r="A43" s="36"/>
      <c r="B43" s="33" t="s">
        <v>249</v>
      </c>
      <c r="C43" s="34"/>
      <c r="D43" s="35">
        <v>23343</v>
      </c>
      <c r="E43" s="35">
        <v>23275.7</v>
      </c>
      <c r="F43" s="35">
        <v>1057.8</v>
      </c>
      <c r="G43" s="35">
        <v>990.7</v>
      </c>
      <c r="H43" s="35">
        <v>22285.2</v>
      </c>
      <c r="I43" s="35">
        <v>22285.2</v>
      </c>
      <c r="J43" s="35">
        <v>0</v>
      </c>
      <c r="K43" s="35">
        <v>0</v>
      </c>
      <c r="L43" s="35">
        <v>0</v>
      </c>
      <c r="M43" s="35">
        <v>0</v>
      </c>
      <c r="N43" s="35">
        <v>100</v>
      </c>
      <c r="O43" s="35">
        <v>100</v>
      </c>
      <c r="P43" s="36"/>
      <c r="Q43" s="36"/>
      <c r="R43" s="36"/>
      <c r="S43" s="36"/>
      <c r="T43" s="4"/>
    </row>
    <row r="44" spans="1:20" s="2" customFormat="1" ht="77.25" customHeight="1" thickBot="1">
      <c r="A44" s="36"/>
      <c r="B44" s="33" t="s">
        <v>250</v>
      </c>
      <c r="C44" s="34"/>
      <c r="D44" s="35">
        <v>1307</v>
      </c>
      <c r="E44" s="35">
        <v>1307</v>
      </c>
      <c r="F44" s="35">
        <v>0</v>
      </c>
      <c r="G44" s="35">
        <v>0</v>
      </c>
      <c r="H44" s="35">
        <v>1307</v>
      </c>
      <c r="I44" s="35">
        <v>1307</v>
      </c>
      <c r="J44" s="35">
        <v>0</v>
      </c>
      <c r="K44" s="35">
        <v>0</v>
      </c>
      <c r="L44" s="35">
        <v>0</v>
      </c>
      <c r="M44" s="35">
        <v>0</v>
      </c>
      <c r="N44" s="35">
        <v>100</v>
      </c>
      <c r="O44" s="35">
        <v>100</v>
      </c>
      <c r="P44" s="36"/>
      <c r="Q44" s="36"/>
      <c r="R44" s="36"/>
      <c r="S44" s="36"/>
      <c r="T44" s="4"/>
    </row>
    <row r="45" spans="1:20" s="2" customFormat="1" ht="115.5" thickBot="1">
      <c r="A45" s="36"/>
      <c r="B45" s="54" t="s">
        <v>47</v>
      </c>
      <c r="C45" s="34" t="s">
        <v>228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6" t="s">
        <v>48</v>
      </c>
      <c r="Q45" s="55">
        <v>11</v>
      </c>
      <c r="R45" s="36">
        <v>13</v>
      </c>
      <c r="S45" s="36">
        <v>78</v>
      </c>
      <c r="T45" s="4"/>
    </row>
    <row r="46" spans="1:20" s="2" customFormat="1" ht="52.5" thickBot="1">
      <c r="A46" s="25"/>
      <c r="B46" s="28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52" t="s">
        <v>49</v>
      </c>
      <c r="Q46" s="56">
        <v>43</v>
      </c>
      <c r="R46" s="22">
        <v>49</v>
      </c>
      <c r="S46" s="22">
        <v>100</v>
      </c>
      <c r="T46" s="4"/>
    </row>
    <row r="47" spans="1:20" s="2" customFormat="1" ht="39" thickBot="1">
      <c r="A47" s="25"/>
      <c r="B47" s="18"/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2" t="s">
        <v>50</v>
      </c>
      <c r="Q47" s="22">
        <v>15</v>
      </c>
      <c r="R47" s="22">
        <v>16</v>
      </c>
      <c r="S47" s="22">
        <v>106.6</v>
      </c>
      <c r="T47" s="4"/>
    </row>
    <row r="48" spans="1:20" s="2" customFormat="1" ht="103.5" customHeight="1" thickBot="1">
      <c r="A48" s="25"/>
      <c r="B48" s="18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2" t="s">
        <v>51</v>
      </c>
      <c r="Q48" s="22">
        <v>12</v>
      </c>
      <c r="R48" s="22">
        <v>13</v>
      </c>
      <c r="S48" s="22">
        <v>88.23</v>
      </c>
      <c r="T48" s="4"/>
    </row>
    <row r="49" spans="1:20" s="2" customFormat="1" ht="52.5" customHeight="1" thickBot="1">
      <c r="A49" s="36"/>
      <c r="B49" s="33" t="s">
        <v>52</v>
      </c>
      <c r="C49" s="34"/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6"/>
      <c r="Q49" s="36"/>
      <c r="R49" s="36"/>
      <c r="S49" s="36"/>
      <c r="T49" s="4"/>
    </row>
    <row r="50" spans="1:20" s="2" customFormat="1" ht="63.75">
      <c r="A50" s="36"/>
      <c r="B50" s="33" t="s">
        <v>53</v>
      </c>
      <c r="C50" s="34"/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6"/>
      <c r="Q50" s="36"/>
      <c r="R50" s="36"/>
      <c r="S50" s="36"/>
      <c r="T50" s="4"/>
    </row>
    <row r="51" spans="1:20" s="2" customFormat="1" ht="72.75" customHeight="1">
      <c r="A51" s="37">
        <v>2</v>
      </c>
      <c r="B51" s="61" t="s">
        <v>1</v>
      </c>
      <c r="C51" s="62" t="s">
        <v>228</v>
      </c>
      <c r="D51" s="63">
        <f>F51+H51+J51+L51</f>
        <v>58074.799999999996</v>
      </c>
      <c r="E51" s="63">
        <f>G51+I51+K51+M51</f>
        <v>49009.1</v>
      </c>
      <c r="F51" s="64">
        <f>F52+F54+F55+F56+F57+F58</f>
        <v>679.6</v>
      </c>
      <c r="G51" s="64">
        <f aca="true" t="shared" si="3" ref="G51:M51">G52+G54+G55+G56+G57+G58</f>
        <v>679.6</v>
      </c>
      <c r="H51" s="64">
        <f t="shared" si="3"/>
        <v>55752.899999999994</v>
      </c>
      <c r="I51" s="64">
        <f t="shared" si="3"/>
        <v>46687.2</v>
      </c>
      <c r="J51" s="64">
        <f t="shared" si="3"/>
        <v>1642.3</v>
      </c>
      <c r="K51" s="64">
        <f t="shared" si="3"/>
        <v>1642.3</v>
      </c>
      <c r="L51" s="64">
        <f t="shared" si="3"/>
        <v>0</v>
      </c>
      <c r="M51" s="64">
        <f t="shared" si="3"/>
        <v>0</v>
      </c>
      <c r="N51" s="64">
        <v>100</v>
      </c>
      <c r="O51" s="64">
        <f>E51/D51*100</f>
        <v>84.38961477267249</v>
      </c>
      <c r="P51" s="65"/>
      <c r="Q51" s="65"/>
      <c r="R51" s="65"/>
      <c r="S51" s="65"/>
      <c r="T51" s="4"/>
    </row>
    <row r="52" spans="1:20" s="2" customFormat="1" ht="15">
      <c r="A52" s="162"/>
      <c r="B52" s="38" t="s">
        <v>54</v>
      </c>
      <c r="C52" s="159"/>
      <c r="D52" s="134">
        <f>F52+H52+J52+L52</f>
        <v>3417.7999999999997</v>
      </c>
      <c r="E52" s="134">
        <f>G52+I52+K52+M52</f>
        <v>3417.7999999999997</v>
      </c>
      <c r="F52" s="134">
        <v>679.6</v>
      </c>
      <c r="G52" s="134">
        <v>679.6</v>
      </c>
      <c r="H52" s="134">
        <v>2518.2</v>
      </c>
      <c r="I52" s="134">
        <v>2518.2</v>
      </c>
      <c r="J52" s="134">
        <v>220</v>
      </c>
      <c r="K52" s="134">
        <v>220</v>
      </c>
      <c r="L52" s="134">
        <v>0</v>
      </c>
      <c r="M52" s="134">
        <v>0</v>
      </c>
      <c r="N52" s="134">
        <v>100</v>
      </c>
      <c r="O52" s="134">
        <v>100</v>
      </c>
      <c r="P52" s="135"/>
      <c r="Q52" s="135"/>
      <c r="R52" s="135"/>
      <c r="S52" s="135"/>
      <c r="T52" s="4"/>
    </row>
    <row r="53" spans="1:20" s="2" customFormat="1" ht="63.75">
      <c r="A53" s="162"/>
      <c r="B53" s="38" t="s">
        <v>217</v>
      </c>
      <c r="C53" s="159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5"/>
      <c r="Q53" s="135"/>
      <c r="R53" s="135"/>
      <c r="S53" s="135"/>
      <c r="T53" s="4"/>
    </row>
    <row r="54" spans="1:20" s="2" customFormat="1" ht="51">
      <c r="A54" s="37"/>
      <c r="B54" s="38" t="s">
        <v>187</v>
      </c>
      <c r="C54" s="39"/>
      <c r="D54" s="40">
        <f aca="true" t="shared" si="4" ref="D54:E58">F54+H54+J54+L54</f>
        <v>2.2</v>
      </c>
      <c r="E54" s="40">
        <f t="shared" si="4"/>
        <v>2.2</v>
      </c>
      <c r="F54" s="40"/>
      <c r="G54" s="40"/>
      <c r="H54" s="40"/>
      <c r="I54" s="40"/>
      <c r="J54" s="66">
        <v>2.2</v>
      </c>
      <c r="K54" s="66">
        <v>2.2</v>
      </c>
      <c r="L54" s="40"/>
      <c r="M54" s="40"/>
      <c r="N54" s="40">
        <v>100</v>
      </c>
      <c r="O54" s="40">
        <v>100</v>
      </c>
      <c r="P54" s="65"/>
      <c r="Q54" s="65"/>
      <c r="R54" s="65"/>
      <c r="S54" s="65"/>
      <c r="T54" s="4"/>
    </row>
    <row r="55" spans="1:20" s="2" customFormat="1" ht="63.75">
      <c r="A55" s="37"/>
      <c r="B55" s="39" t="s">
        <v>236</v>
      </c>
      <c r="C55" s="38"/>
      <c r="D55" s="40">
        <f t="shared" si="4"/>
        <v>49573.7</v>
      </c>
      <c r="E55" s="40">
        <f t="shared" si="4"/>
        <v>40508</v>
      </c>
      <c r="F55" s="40"/>
      <c r="G55" s="40"/>
      <c r="H55" s="40">
        <v>49573.7</v>
      </c>
      <c r="I55" s="40">
        <v>40508</v>
      </c>
      <c r="J55" s="66"/>
      <c r="K55" s="66"/>
      <c r="L55" s="40"/>
      <c r="M55" s="40"/>
      <c r="N55" s="40"/>
      <c r="O55" s="40"/>
      <c r="P55" s="65"/>
      <c r="Q55" s="65"/>
      <c r="R55" s="65"/>
      <c r="S55" s="65"/>
      <c r="T55" s="4"/>
    </row>
    <row r="56" spans="1:20" s="2" customFormat="1" ht="15" customHeight="1">
      <c r="A56" s="37"/>
      <c r="B56" s="38" t="s">
        <v>237</v>
      </c>
      <c r="C56" s="39"/>
      <c r="D56" s="40">
        <f t="shared" si="4"/>
        <v>3680.4</v>
      </c>
      <c r="E56" s="40">
        <f t="shared" si="4"/>
        <v>3680.4</v>
      </c>
      <c r="F56" s="40"/>
      <c r="G56" s="40"/>
      <c r="H56" s="40">
        <v>3030.3</v>
      </c>
      <c r="I56" s="40">
        <v>3030.3</v>
      </c>
      <c r="J56" s="66">
        <v>650.1</v>
      </c>
      <c r="K56" s="66">
        <v>650.1</v>
      </c>
      <c r="L56" s="40"/>
      <c r="M56" s="40"/>
      <c r="N56" s="40">
        <v>100</v>
      </c>
      <c r="O56" s="40">
        <v>100</v>
      </c>
      <c r="P56" s="65"/>
      <c r="Q56" s="65"/>
      <c r="R56" s="65"/>
      <c r="S56" s="65"/>
      <c r="T56" s="4"/>
    </row>
    <row r="57" spans="1:20" s="2" customFormat="1" ht="51">
      <c r="A57" s="37"/>
      <c r="B57" s="38" t="s">
        <v>238</v>
      </c>
      <c r="C57" s="39"/>
      <c r="D57" s="40">
        <f t="shared" si="4"/>
        <v>630.7</v>
      </c>
      <c r="E57" s="40">
        <f t="shared" si="4"/>
        <v>630.7</v>
      </c>
      <c r="F57" s="40"/>
      <c r="G57" s="40"/>
      <c r="H57" s="40">
        <v>630.7</v>
      </c>
      <c r="I57" s="40">
        <v>630.7</v>
      </c>
      <c r="J57" s="66"/>
      <c r="K57" s="66"/>
      <c r="L57" s="40"/>
      <c r="M57" s="40"/>
      <c r="N57" s="40">
        <v>100</v>
      </c>
      <c r="O57" s="40">
        <v>100</v>
      </c>
      <c r="P57" s="65"/>
      <c r="Q57" s="65"/>
      <c r="R57" s="65"/>
      <c r="S57" s="65"/>
      <c r="T57" s="4"/>
    </row>
    <row r="58" spans="1:20" s="2" customFormat="1" ht="15" customHeight="1">
      <c r="A58" s="37"/>
      <c r="B58" s="38" t="s">
        <v>225</v>
      </c>
      <c r="C58" s="39"/>
      <c r="D58" s="40">
        <f t="shared" si="4"/>
        <v>770</v>
      </c>
      <c r="E58" s="40">
        <f t="shared" si="4"/>
        <v>770</v>
      </c>
      <c r="F58" s="40"/>
      <c r="G58" s="40"/>
      <c r="H58" s="40"/>
      <c r="I58" s="40"/>
      <c r="J58" s="66">
        <v>770</v>
      </c>
      <c r="K58" s="66">
        <v>770</v>
      </c>
      <c r="L58" s="40"/>
      <c r="M58" s="40"/>
      <c r="N58" s="40">
        <v>100</v>
      </c>
      <c r="O58" s="40">
        <v>100</v>
      </c>
      <c r="P58" s="65"/>
      <c r="Q58" s="65"/>
      <c r="R58" s="65"/>
      <c r="S58" s="65"/>
      <c r="T58" s="4"/>
    </row>
    <row r="59" spans="1:20" s="2" customFormat="1" ht="15" customHeight="1">
      <c r="A59" s="162"/>
      <c r="B59" s="38" t="s">
        <v>55</v>
      </c>
      <c r="C59" s="159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5" t="s">
        <v>56</v>
      </c>
      <c r="Q59" s="135">
        <v>78</v>
      </c>
      <c r="R59" s="135">
        <v>78</v>
      </c>
      <c r="S59" s="136">
        <f>SUM(R59/Q59)*100</f>
        <v>100</v>
      </c>
      <c r="T59" s="4"/>
    </row>
    <row r="60" spans="1:20" s="2" customFormat="1" ht="102.75" customHeight="1">
      <c r="A60" s="162"/>
      <c r="B60" s="38" t="s">
        <v>57</v>
      </c>
      <c r="C60" s="159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5"/>
      <c r="Q60" s="135"/>
      <c r="R60" s="135"/>
      <c r="S60" s="136"/>
      <c r="T60" s="4"/>
    </row>
    <row r="61" spans="1:20" s="2" customFormat="1" ht="102.75" customHeight="1">
      <c r="A61" s="162"/>
      <c r="B61" s="38" t="s">
        <v>58</v>
      </c>
      <c r="C61" s="159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5" t="s">
        <v>59</v>
      </c>
      <c r="Q61" s="135">
        <v>4</v>
      </c>
      <c r="R61" s="135">
        <v>4</v>
      </c>
      <c r="S61" s="137">
        <f>SUM(R61/Q61)*100</f>
        <v>100</v>
      </c>
      <c r="T61" s="4"/>
    </row>
    <row r="62" spans="1:20" s="2" customFormat="1" ht="102.75" customHeight="1">
      <c r="A62" s="162"/>
      <c r="B62" s="38" t="s">
        <v>60</v>
      </c>
      <c r="C62" s="159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5"/>
      <c r="Q62" s="135"/>
      <c r="R62" s="135"/>
      <c r="S62" s="137"/>
      <c r="T62" s="4"/>
    </row>
    <row r="63" spans="1:20" s="2" customFormat="1" ht="102.75" customHeight="1">
      <c r="A63" s="37"/>
      <c r="B63" s="38" t="s">
        <v>218</v>
      </c>
      <c r="C63" s="39"/>
      <c r="D63" s="40"/>
      <c r="E63" s="40"/>
      <c r="F63" s="40"/>
      <c r="G63" s="40"/>
      <c r="H63" s="40"/>
      <c r="I63" s="40"/>
      <c r="J63" s="40">
        <v>0</v>
      </c>
      <c r="K63" s="40">
        <v>0</v>
      </c>
      <c r="L63" s="40"/>
      <c r="M63" s="40"/>
      <c r="N63" s="40"/>
      <c r="O63" s="40"/>
      <c r="P63" s="65"/>
      <c r="Q63" s="65"/>
      <c r="R63" s="65"/>
      <c r="S63" s="67"/>
      <c r="T63" s="4"/>
    </row>
    <row r="64" spans="1:20" s="2" customFormat="1" ht="15" customHeight="1">
      <c r="A64" s="68">
        <v>3</v>
      </c>
      <c r="B64" s="61" t="s">
        <v>158</v>
      </c>
      <c r="C64" s="62" t="s">
        <v>193</v>
      </c>
      <c r="D64" s="63">
        <v>26483.8</v>
      </c>
      <c r="E64" s="63">
        <v>26483.8</v>
      </c>
      <c r="F64" s="64">
        <v>7885.9</v>
      </c>
      <c r="G64" s="64">
        <v>7885.9</v>
      </c>
      <c r="H64" s="64">
        <v>3793.8</v>
      </c>
      <c r="I64" s="64">
        <v>3793.8</v>
      </c>
      <c r="J64" s="64">
        <v>14804.1</v>
      </c>
      <c r="K64" s="64">
        <v>14804.1</v>
      </c>
      <c r="L64" s="64">
        <v>0</v>
      </c>
      <c r="M64" s="64">
        <v>0</v>
      </c>
      <c r="N64" s="64">
        <v>100</v>
      </c>
      <c r="O64" s="64">
        <f>SUM(E64/D64)*100</f>
        <v>100</v>
      </c>
      <c r="P64" s="65" t="s">
        <v>61</v>
      </c>
      <c r="Q64" s="69"/>
      <c r="R64" s="69"/>
      <c r="S64" s="69"/>
      <c r="T64" s="4"/>
    </row>
    <row r="65" spans="1:20" s="2" customFormat="1" ht="25.5">
      <c r="A65" s="68"/>
      <c r="B65" s="61"/>
      <c r="C65" s="39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65" t="s">
        <v>62</v>
      </c>
      <c r="Q65" s="69">
        <v>135</v>
      </c>
      <c r="R65" s="69">
        <v>135</v>
      </c>
      <c r="S65" s="69">
        <v>100</v>
      </c>
      <c r="T65" s="4"/>
    </row>
    <row r="66" spans="1:20" s="2" customFormat="1" ht="15">
      <c r="A66" s="68"/>
      <c r="B66" s="61"/>
      <c r="C66" s="39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65" t="s">
        <v>63</v>
      </c>
      <c r="Q66" s="69">
        <v>139</v>
      </c>
      <c r="R66" s="69">
        <v>139</v>
      </c>
      <c r="S66" s="69">
        <v>100</v>
      </c>
      <c r="T66" s="4"/>
    </row>
    <row r="67" spans="1:20" s="2" customFormat="1" ht="15.75" customHeight="1">
      <c r="A67" s="68"/>
      <c r="B67" s="61"/>
      <c r="C67" s="39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65" t="s">
        <v>64</v>
      </c>
      <c r="Q67" s="69">
        <v>100</v>
      </c>
      <c r="R67" s="69">
        <v>100</v>
      </c>
      <c r="S67" s="69">
        <v>100</v>
      </c>
      <c r="T67" s="4"/>
    </row>
    <row r="68" spans="1:20" s="2" customFormat="1" ht="96" customHeight="1">
      <c r="A68" s="37"/>
      <c r="B68" s="38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65" t="s">
        <v>65</v>
      </c>
      <c r="Q68" s="69">
        <v>1.9</v>
      </c>
      <c r="R68" s="69">
        <v>1.9</v>
      </c>
      <c r="S68" s="69">
        <v>0</v>
      </c>
      <c r="T68" s="4"/>
    </row>
    <row r="69" spans="1:20" s="2" customFormat="1" ht="114.75">
      <c r="A69" s="37"/>
      <c r="B69" s="38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65" t="s">
        <v>66</v>
      </c>
      <c r="Q69" s="69">
        <v>2</v>
      </c>
      <c r="R69" s="69">
        <v>2</v>
      </c>
      <c r="S69" s="69">
        <v>0</v>
      </c>
      <c r="T69" s="4"/>
    </row>
    <row r="70" spans="1:20" s="2" customFormat="1" ht="114.75">
      <c r="A70" s="162"/>
      <c r="B70" s="163" t="s">
        <v>67</v>
      </c>
      <c r="C70" s="159"/>
      <c r="D70" s="40">
        <v>4577.3</v>
      </c>
      <c r="E70" s="40">
        <v>4577.3</v>
      </c>
      <c r="F70" s="40">
        <v>141</v>
      </c>
      <c r="G70" s="40">
        <v>141</v>
      </c>
      <c r="H70" s="40">
        <v>57</v>
      </c>
      <c r="I70" s="40">
        <v>57</v>
      </c>
      <c r="J70" s="40">
        <v>4379.3</v>
      </c>
      <c r="K70" s="40">
        <v>4379.3</v>
      </c>
      <c r="L70" s="40">
        <v>0</v>
      </c>
      <c r="M70" s="40">
        <v>0</v>
      </c>
      <c r="N70" s="40">
        <v>100</v>
      </c>
      <c r="O70" s="40">
        <v>100</v>
      </c>
      <c r="P70" s="65" t="s">
        <v>68</v>
      </c>
      <c r="Q70" s="69">
        <v>8</v>
      </c>
      <c r="R70" s="69">
        <v>0</v>
      </c>
      <c r="S70" s="69">
        <v>0</v>
      </c>
      <c r="T70" s="4"/>
    </row>
    <row r="71" spans="1:20" s="2" customFormat="1" ht="76.5">
      <c r="A71" s="162"/>
      <c r="B71" s="163"/>
      <c r="C71" s="15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65" t="s">
        <v>69</v>
      </c>
      <c r="Q71" s="69">
        <v>37</v>
      </c>
      <c r="R71" s="69">
        <v>60</v>
      </c>
      <c r="S71" s="69">
        <v>162</v>
      </c>
      <c r="T71" s="4"/>
    </row>
    <row r="72" spans="1:20" s="2" customFormat="1" ht="42.75" customHeight="1">
      <c r="A72" s="65"/>
      <c r="B72" s="38" t="s">
        <v>188</v>
      </c>
      <c r="C72" s="3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65"/>
      <c r="Q72" s="65"/>
      <c r="R72" s="65"/>
      <c r="S72" s="65"/>
      <c r="T72" s="4"/>
    </row>
    <row r="73" spans="1:20" s="2" customFormat="1" ht="76.5" customHeight="1">
      <c r="A73" s="162"/>
      <c r="B73" s="39" t="s">
        <v>189</v>
      </c>
      <c r="C73" s="159"/>
      <c r="D73" s="134">
        <v>9180</v>
      </c>
      <c r="E73" s="134">
        <v>9180</v>
      </c>
      <c r="F73" s="134">
        <v>7744.9</v>
      </c>
      <c r="G73" s="134">
        <v>7744.9</v>
      </c>
      <c r="H73" s="134">
        <v>1366.8</v>
      </c>
      <c r="I73" s="134">
        <v>1366.8</v>
      </c>
      <c r="J73" s="134">
        <v>68.3</v>
      </c>
      <c r="K73" s="134">
        <v>68.3</v>
      </c>
      <c r="L73" s="134">
        <v>0</v>
      </c>
      <c r="M73" s="134">
        <v>0</v>
      </c>
      <c r="N73" s="134">
        <v>100</v>
      </c>
      <c r="O73" s="134">
        <v>100</v>
      </c>
      <c r="P73" s="65" t="s">
        <v>70</v>
      </c>
      <c r="Q73" s="69">
        <v>7.2</v>
      </c>
      <c r="R73" s="69">
        <v>7.2</v>
      </c>
      <c r="S73" s="69">
        <v>100</v>
      </c>
      <c r="T73" s="4"/>
    </row>
    <row r="74" spans="1:20" s="2" customFormat="1" ht="104.25" customHeight="1">
      <c r="A74" s="162"/>
      <c r="B74" s="70" t="s">
        <v>190</v>
      </c>
      <c r="C74" s="159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65" t="s">
        <v>71</v>
      </c>
      <c r="Q74" s="69">
        <v>90</v>
      </c>
      <c r="R74" s="69">
        <v>90</v>
      </c>
      <c r="S74" s="69">
        <v>100</v>
      </c>
      <c r="T74" s="4"/>
    </row>
    <row r="75" spans="1:20" s="2" customFormat="1" ht="25.5" customHeight="1">
      <c r="A75" s="37"/>
      <c r="B75" s="70" t="s">
        <v>191</v>
      </c>
      <c r="C75" s="39"/>
      <c r="D75" s="40">
        <v>12726.5</v>
      </c>
      <c r="E75" s="40">
        <v>12726.5</v>
      </c>
      <c r="F75" s="40">
        <v>0</v>
      </c>
      <c r="G75" s="40">
        <v>0</v>
      </c>
      <c r="H75" s="40">
        <v>2370</v>
      </c>
      <c r="I75" s="40">
        <v>2370</v>
      </c>
      <c r="J75" s="40">
        <v>10356.5</v>
      </c>
      <c r="K75" s="40">
        <v>10356.5</v>
      </c>
      <c r="L75" s="40">
        <v>0</v>
      </c>
      <c r="M75" s="40">
        <v>0</v>
      </c>
      <c r="N75" s="40">
        <v>100</v>
      </c>
      <c r="O75" s="40">
        <v>100</v>
      </c>
      <c r="P75" s="65"/>
      <c r="Q75" s="69"/>
      <c r="R75" s="69"/>
      <c r="S75" s="69"/>
      <c r="T75" s="4"/>
    </row>
    <row r="76" spans="1:20" s="2" customFormat="1" ht="26.25" customHeight="1">
      <c r="A76" s="162"/>
      <c r="B76" s="138" t="s">
        <v>192</v>
      </c>
      <c r="C76" s="159"/>
      <c r="D76" s="134">
        <v>0</v>
      </c>
      <c r="E76" s="134">
        <v>0</v>
      </c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134">
        <v>0</v>
      </c>
      <c r="M76" s="134">
        <v>0</v>
      </c>
      <c r="N76" s="134">
        <v>100</v>
      </c>
      <c r="O76" s="134">
        <v>100</v>
      </c>
      <c r="P76" s="135" t="s">
        <v>72</v>
      </c>
      <c r="Q76" s="143">
        <v>8</v>
      </c>
      <c r="R76" s="143">
        <v>9.2</v>
      </c>
      <c r="S76" s="143">
        <v>115</v>
      </c>
      <c r="T76" s="4"/>
    </row>
    <row r="77" spans="1:20" s="2" customFormat="1" ht="15">
      <c r="A77" s="162"/>
      <c r="B77" s="138"/>
      <c r="C77" s="159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5"/>
      <c r="Q77" s="143"/>
      <c r="R77" s="143"/>
      <c r="S77" s="143"/>
      <c r="T77" s="4"/>
    </row>
    <row r="78" spans="1:20" s="2" customFormat="1" ht="15" customHeight="1">
      <c r="A78" s="164">
        <v>4</v>
      </c>
      <c r="B78" s="165" t="s">
        <v>194</v>
      </c>
      <c r="C78" s="166" t="s">
        <v>193</v>
      </c>
      <c r="D78" s="139">
        <f>SUM(D80:D93)</f>
        <v>7352.4</v>
      </c>
      <c r="E78" s="139">
        <f aca="true" t="shared" si="5" ref="E78:M78">SUM(E80:E93)</f>
        <v>7322.099999999999</v>
      </c>
      <c r="F78" s="141">
        <f t="shared" si="5"/>
        <v>324.4</v>
      </c>
      <c r="G78" s="141">
        <f t="shared" si="5"/>
        <v>324.4</v>
      </c>
      <c r="H78" s="141">
        <f t="shared" si="5"/>
        <v>6975.7</v>
      </c>
      <c r="I78" s="141">
        <f t="shared" si="5"/>
        <v>6945.4</v>
      </c>
      <c r="J78" s="141">
        <f t="shared" si="5"/>
        <v>52.3</v>
      </c>
      <c r="K78" s="141">
        <f t="shared" si="5"/>
        <v>52.3</v>
      </c>
      <c r="L78" s="141">
        <f t="shared" si="5"/>
        <v>0</v>
      </c>
      <c r="M78" s="141">
        <f t="shared" si="5"/>
        <v>0</v>
      </c>
      <c r="N78" s="141">
        <v>100</v>
      </c>
      <c r="O78" s="141">
        <v>100</v>
      </c>
      <c r="P78" s="135" t="s">
        <v>73</v>
      </c>
      <c r="Q78" s="135">
        <v>30.8</v>
      </c>
      <c r="R78" s="135">
        <v>40.5</v>
      </c>
      <c r="S78" s="137">
        <f>SUM(R78/Q78)*100</f>
        <v>131.4935064935065</v>
      </c>
      <c r="T78" s="4"/>
    </row>
    <row r="79" spans="1:20" s="2" customFormat="1" ht="47.25" customHeight="1">
      <c r="A79" s="164"/>
      <c r="B79" s="165"/>
      <c r="C79" s="166"/>
      <c r="D79" s="140"/>
      <c r="E79" s="140"/>
      <c r="F79" s="142"/>
      <c r="G79" s="142"/>
      <c r="H79" s="142"/>
      <c r="I79" s="142"/>
      <c r="J79" s="142"/>
      <c r="K79" s="142"/>
      <c r="L79" s="142"/>
      <c r="M79" s="142"/>
      <c r="N79" s="141"/>
      <c r="O79" s="141"/>
      <c r="P79" s="135"/>
      <c r="Q79" s="135"/>
      <c r="R79" s="135"/>
      <c r="S79" s="137"/>
      <c r="T79" s="4"/>
    </row>
    <row r="80" spans="1:20" s="2" customFormat="1" ht="38.25">
      <c r="A80" s="37"/>
      <c r="B80" s="38" t="s">
        <v>74</v>
      </c>
      <c r="C80" s="39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65"/>
      <c r="Q80" s="65"/>
      <c r="R80" s="65"/>
      <c r="S80" s="65"/>
      <c r="T80" s="4"/>
    </row>
    <row r="81" spans="1:20" s="2" customFormat="1" ht="15" customHeight="1">
      <c r="A81" s="162"/>
      <c r="B81" s="163" t="s">
        <v>75</v>
      </c>
      <c r="C81" s="159"/>
      <c r="D81" s="134">
        <f>SUM(J81)</f>
        <v>43.3</v>
      </c>
      <c r="E81" s="134">
        <f>SUM(K81)</f>
        <v>43.3</v>
      </c>
      <c r="F81" s="134"/>
      <c r="G81" s="134"/>
      <c r="H81" s="134"/>
      <c r="I81" s="134"/>
      <c r="J81" s="134">
        <v>43.3</v>
      </c>
      <c r="K81" s="134">
        <v>43.3</v>
      </c>
      <c r="L81" s="134"/>
      <c r="M81" s="134"/>
      <c r="N81" s="134">
        <v>100</v>
      </c>
      <c r="O81" s="134">
        <v>100</v>
      </c>
      <c r="P81" s="135"/>
      <c r="Q81" s="135"/>
      <c r="R81" s="135"/>
      <c r="S81" s="135"/>
      <c r="T81" s="4"/>
    </row>
    <row r="82" spans="1:20" s="2" customFormat="1" ht="25.5" customHeight="1">
      <c r="A82" s="162"/>
      <c r="B82" s="163"/>
      <c r="C82" s="159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5"/>
      <c r="Q82" s="135"/>
      <c r="R82" s="135"/>
      <c r="S82" s="135"/>
      <c r="T82" s="4"/>
    </row>
    <row r="83" spans="1:20" s="2" customFormat="1" ht="15" customHeight="1">
      <c r="A83" s="162"/>
      <c r="B83" s="163" t="s">
        <v>76</v>
      </c>
      <c r="C83" s="159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5"/>
      <c r="Q83" s="135"/>
      <c r="R83" s="135"/>
      <c r="S83" s="135"/>
      <c r="T83" s="4"/>
    </row>
    <row r="84" spans="1:20" s="2" customFormat="1" ht="39.75" customHeight="1">
      <c r="A84" s="162"/>
      <c r="B84" s="163"/>
      <c r="C84" s="159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5"/>
      <c r="Q84" s="135"/>
      <c r="R84" s="135"/>
      <c r="S84" s="135"/>
      <c r="T84" s="4"/>
    </row>
    <row r="85" spans="1:20" s="2" customFormat="1" ht="15" customHeight="1">
      <c r="A85" s="162"/>
      <c r="B85" s="163" t="s">
        <v>77</v>
      </c>
      <c r="C85" s="159"/>
      <c r="D85" s="167">
        <f>F85+H85+J85</f>
        <v>806.0999999999999</v>
      </c>
      <c r="E85" s="167">
        <f>G85+I85+K85</f>
        <v>806.0999999999999</v>
      </c>
      <c r="F85" s="167">
        <v>324.4</v>
      </c>
      <c r="G85" s="167">
        <v>324.4</v>
      </c>
      <c r="H85" s="134">
        <v>479.2</v>
      </c>
      <c r="I85" s="134">
        <v>479.2</v>
      </c>
      <c r="J85" s="134">
        <v>2.5</v>
      </c>
      <c r="K85" s="134">
        <v>2.5</v>
      </c>
      <c r="L85" s="134"/>
      <c r="M85" s="134"/>
      <c r="N85" s="134"/>
      <c r="O85" s="134"/>
      <c r="P85" s="135" t="s">
        <v>78</v>
      </c>
      <c r="Q85" s="135">
        <v>3341</v>
      </c>
      <c r="R85" s="135">
        <v>3561</v>
      </c>
      <c r="S85" s="135">
        <v>106.58</v>
      </c>
      <c r="T85" s="4"/>
    </row>
    <row r="86" spans="1:20" s="2" customFormat="1" ht="28.5" customHeight="1">
      <c r="A86" s="162"/>
      <c r="B86" s="163"/>
      <c r="C86" s="159"/>
      <c r="D86" s="168"/>
      <c r="E86" s="168"/>
      <c r="F86" s="168"/>
      <c r="G86" s="168"/>
      <c r="H86" s="134"/>
      <c r="I86" s="134"/>
      <c r="J86" s="134"/>
      <c r="K86" s="134"/>
      <c r="L86" s="134"/>
      <c r="M86" s="134"/>
      <c r="N86" s="134"/>
      <c r="O86" s="134"/>
      <c r="P86" s="135"/>
      <c r="Q86" s="135"/>
      <c r="R86" s="135"/>
      <c r="S86" s="135"/>
      <c r="T86" s="4"/>
    </row>
    <row r="87" spans="1:20" s="2" customFormat="1" ht="51">
      <c r="A87" s="37"/>
      <c r="B87" s="38" t="s">
        <v>79</v>
      </c>
      <c r="C87" s="39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65"/>
      <c r="Q87" s="65"/>
      <c r="R87" s="65"/>
      <c r="S87" s="65"/>
      <c r="T87" s="4"/>
    </row>
    <row r="88" spans="1:20" s="2" customFormat="1" ht="32.25" customHeight="1">
      <c r="A88" s="37"/>
      <c r="B88" s="38" t="s">
        <v>80</v>
      </c>
      <c r="C88" s="39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65"/>
      <c r="Q88" s="65"/>
      <c r="R88" s="65"/>
      <c r="S88" s="65"/>
      <c r="T88" s="4"/>
    </row>
    <row r="89" spans="1:20" s="2" customFormat="1" ht="38.25">
      <c r="A89" s="37"/>
      <c r="B89" s="38" t="s">
        <v>81</v>
      </c>
      <c r="C89" s="39"/>
      <c r="D89" s="40">
        <f>F89+H89+J89</f>
        <v>6503</v>
      </c>
      <c r="E89" s="40">
        <f>G89+I89+K89</f>
        <v>6472.7</v>
      </c>
      <c r="F89" s="40"/>
      <c r="G89" s="40"/>
      <c r="H89" s="40">
        <v>6496.5</v>
      </c>
      <c r="I89" s="40">
        <v>6466.2</v>
      </c>
      <c r="J89" s="40">
        <v>6.5</v>
      </c>
      <c r="K89" s="40">
        <v>6.5</v>
      </c>
      <c r="L89" s="40"/>
      <c r="M89" s="40"/>
      <c r="N89" s="40"/>
      <c r="O89" s="40"/>
      <c r="P89" s="65" t="s">
        <v>82</v>
      </c>
      <c r="Q89" s="65">
        <v>133</v>
      </c>
      <c r="R89" s="65">
        <v>138</v>
      </c>
      <c r="S89" s="65">
        <v>103.76</v>
      </c>
      <c r="T89" s="4"/>
    </row>
    <row r="90" spans="1:20" s="2" customFormat="1" ht="15" customHeight="1">
      <c r="A90" s="162"/>
      <c r="B90" s="163" t="s">
        <v>83</v>
      </c>
      <c r="C90" s="159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5" t="s">
        <v>84</v>
      </c>
      <c r="Q90" s="135">
        <v>22</v>
      </c>
      <c r="R90" s="135">
        <v>25.1</v>
      </c>
      <c r="S90" s="135">
        <v>114.09</v>
      </c>
      <c r="T90" s="4"/>
    </row>
    <row r="91" spans="1:20" s="2" customFormat="1" ht="22.5" customHeight="1">
      <c r="A91" s="162"/>
      <c r="B91" s="163"/>
      <c r="C91" s="159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5"/>
      <c r="Q91" s="135"/>
      <c r="R91" s="135"/>
      <c r="S91" s="135"/>
      <c r="T91" s="4"/>
    </row>
    <row r="92" spans="1:20" s="2" customFormat="1" ht="51">
      <c r="A92" s="37"/>
      <c r="B92" s="38" t="s">
        <v>85</v>
      </c>
      <c r="C92" s="39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65" t="s">
        <v>86</v>
      </c>
      <c r="Q92" s="65">
        <v>22</v>
      </c>
      <c r="R92" s="65">
        <v>22.4</v>
      </c>
      <c r="S92" s="65">
        <v>101.82</v>
      </c>
      <c r="T92" s="4"/>
    </row>
    <row r="93" spans="1:20" s="2" customFormat="1" ht="25.5">
      <c r="A93" s="37"/>
      <c r="B93" s="38" t="s">
        <v>87</v>
      </c>
      <c r="C93" s="39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65"/>
      <c r="Q93" s="65"/>
      <c r="R93" s="65"/>
      <c r="S93" s="65"/>
      <c r="T93" s="4"/>
    </row>
    <row r="94" spans="1:20" s="2" customFormat="1" ht="54">
      <c r="A94" s="68">
        <v>5</v>
      </c>
      <c r="B94" s="61" t="s">
        <v>2</v>
      </c>
      <c r="C94" s="62" t="s">
        <v>228</v>
      </c>
      <c r="D94" s="63">
        <f>SUM(D95:D100)</f>
        <v>1106.3</v>
      </c>
      <c r="E94" s="63">
        <f>SUM(E95:E100)</f>
        <v>1106.3</v>
      </c>
      <c r="F94" s="64">
        <f>SUM(F95:F100)</f>
        <v>0</v>
      </c>
      <c r="G94" s="64">
        <f aca="true" t="shared" si="6" ref="G94:O94">SUM(G95:G100)</f>
        <v>0</v>
      </c>
      <c r="H94" s="64">
        <f t="shared" si="6"/>
        <v>0</v>
      </c>
      <c r="I94" s="64">
        <f t="shared" si="6"/>
        <v>0</v>
      </c>
      <c r="J94" s="64">
        <f t="shared" si="6"/>
        <v>1106.3</v>
      </c>
      <c r="K94" s="64">
        <f t="shared" si="6"/>
        <v>1106.3</v>
      </c>
      <c r="L94" s="64">
        <f t="shared" si="6"/>
        <v>0</v>
      </c>
      <c r="M94" s="64">
        <f t="shared" si="6"/>
        <v>0</v>
      </c>
      <c r="N94" s="64">
        <f t="shared" si="6"/>
        <v>100</v>
      </c>
      <c r="O94" s="64">
        <f t="shared" si="6"/>
        <v>100</v>
      </c>
      <c r="P94" s="65"/>
      <c r="Q94" s="65"/>
      <c r="R94" s="65"/>
      <c r="S94" s="65"/>
      <c r="T94" s="4"/>
    </row>
    <row r="95" spans="1:20" s="2" customFormat="1" ht="45" customHeight="1">
      <c r="A95" s="37"/>
      <c r="B95" s="38" t="s">
        <v>88</v>
      </c>
      <c r="C95" s="39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65" t="s">
        <v>89</v>
      </c>
      <c r="Q95" s="65">
        <v>55</v>
      </c>
      <c r="R95" s="65">
        <v>0</v>
      </c>
      <c r="S95" s="65">
        <v>0</v>
      </c>
      <c r="T95" s="4"/>
    </row>
    <row r="96" spans="1:20" s="2" customFormat="1" ht="89.25">
      <c r="A96" s="37"/>
      <c r="B96" s="38" t="s">
        <v>90</v>
      </c>
      <c r="C96" s="39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65" t="s">
        <v>91</v>
      </c>
      <c r="Q96" s="65">
        <v>85</v>
      </c>
      <c r="R96" s="65">
        <v>85</v>
      </c>
      <c r="S96" s="65">
        <v>100</v>
      </c>
      <c r="T96" s="4"/>
    </row>
    <row r="97" spans="1:20" s="2" customFormat="1" ht="63.75">
      <c r="A97" s="37"/>
      <c r="B97" s="38" t="s">
        <v>92</v>
      </c>
      <c r="C97" s="39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65" t="s">
        <v>93</v>
      </c>
      <c r="Q97" s="65">
        <v>60</v>
      </c>
      <c r="R97" s="65">
        <v>60</v>
      </c>
      <c r="S97" s="65">
        <v>100</v>
      </c>
      <c r="T97" s="4"/>
    </row>
    <row r="98" spans="1:20" s="2" customFormat="1" ht="93.75" customHeight="1">
      <c r="A98" s="37"/>
      <c r="B98" s="38" t="s">
        <v>94</v>
      </c>
      <c r="C98" s="39"/>
      <c r="D98" s="40">
        <f>SUM(J98)</f>
        <v>1106.3</v>
      </c>
      <c r="E98" s="40">
        <f>SUM(K98)</f>
        <v>1106.3</v>
      </c>
      <c r="F98" s="40"/>
      <c r="G98" s="40"/>
      <c r="H98" s="40"/>
      <c r="I98" s="40"/>
      <c r="J98" s="40">
        <v>1106.3</v>
      </c>
      <c r="K98" s="40">
        <v>1106.3</v>
      </c>
      <c r="L98" s="40"/>
      <c r="M98" s="40"/>
      <c r="N98" s="66">
        <v>100</v>
      </c>
      <c r="O98" s="66">
        <v>100</v>
      </c>
      <c r="P98" s="65" t="s">
        <v>95</v>
      </c>
      <c r="Q98" s="65">
        <v>65</v>
      </c>
      <c r="R98" s="65">
        <v>65</v>
      </c>
      <c r="S98" s="65">
        <v>100</v>
      </c>
      <c r="T98" s="4"/>
    </row>
    <row r="99" spans="1:20" s="2" customFormat="1" ht="15">
      <c r="A99" s="162"/>
      <c r="B99" s="163" t="s">
        <v>96</v>
      </c>
      <c r="C99" s="159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5" t="s">
        <v>97</v>
      </c>
      <c r="Q99" s="135">
        <v>1000</v>
      </c>
      <c r="R99" s="135">
        <v>1000</v>
      </c>
      <c r="S99" s="135">
        <v>100</v>
      </c>
      <c r="T99" s="4"/>
    </row>
    <row r="100" spans="1:20" s="2" customFormat="1" ht="53.25" customHeight="1">
      <c r="A100" s="162"/>
      <c r="B100" s="163"/>
      <c r="C100" s="159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5"/>
      <c r="Q100" s="135"/>
      <c r="R100" s="135"/>
      <c r="S100" s="135"/>
      <c r="T100" s="4"/>
    </row>
    <row r="101" spans="1:19" s="3" customFormat="1" ht="42" customHeight="1">
      <c r="A101" s="164">
        <v>6</v>
      </c>
      <c r="B101" s="61" t="s">
        <v>98</v>
      </c>
      <c r="C101" s="166" t="s">
        <v>193</v>
      </c>
      <c r="D101" s="63">
        <v>4</v>
      </c>
      <c r="E101" s="63">
        <v>4</v>
      </c>
      <c r="F101" s="64">
        <v>0</v>
      </c>
      <c r="G101" s="64">
        <v>0</v>
      </c>
      <c r="H101" s="64">
        <v>0</v>
      </c>
      <c r="I101" s="64">
        <v>0</v>
      </c>
      <c r="J101" s="64">
        <v>4</v>
      </c>
      <c r="K101" s="64">
        <v>4</v>
      </c>
      <c r="L101" s="64">
        <v>0</v>
      </c>
      <c r="M101" s="64">
        <v>0</v>
      </c>
      <c r="N101" s="64">
        <v>100</v>
      </c>
      <c r="O101" s="64">
        <v>100</v>
      </c>
      <c r="P101" s="143"/>
      <c r="Q101" s="143"/>
      <c r="R101" s="143"/>
      <c r="S101" s="143"/>
    </row>
    <row r="102" spans="1:19" s="3" customFormat="1" ht="33" customHeight="1">
      <c r="A102" s="164"/>
      <c r="B102" s="61" t="s">
        <v>99</v>
      </c>
      <c r="C102" s="166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143"/>
      <c r="Q102" s="143"/>
      <c r="R102" s="143"/>
      <c r="S102" s="143"/>
    </row>
    <row r="103" spans="1:19" s="3" customFormat="1" ht="15">
      <c r="A103" s="164"/>
      <c r="B103" s="71"/>
      <c r="C103" s="166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143"/>
      <c r="Q103" s="143"/>
      <c r="R103" s="143"/>
      <c r="S103" s="143"/>
    </row>
    <row r="104" spans="1:20" s="2" customFormat="1" ht="38.25">
      <c r="A104" s="37"/>
      <c r="B104" s="38"/>
      <c r="C104" s="39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65" t="s">
        <v>101</v>
      </c>
      <c r="Q104" s="37" t="s">
        <v>100</v>
      </c>
      <c r="R104" s="37" t="s">
        <v>100</v>
      </c>
      <c r="S104" s="65"/>
      <c r="T104" s="4"/>
    </row>
    <row r="105" spans="1:20" s="2" customFormat="1" ht="112.5" customHeight="1">
      <c r="A105" s="37"/>
      <c r="B105" s="38"/>
      <c r="C105" s="39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65" t="s">
        <v>102</v>
      </c>
      <c r="Q105" s="65">
        <v>1</v>
      </c>
      <c r="R105" s="65">
        <v>1</v>
      </c>
      <c r="S105" s="65">
        <v>100</v>
      </c>
      <c r="T105" s="4"/>
    </row>
    <row r="106" spans="1:20" s="2" customFormat="1" ht="72.75" customHeight="1">
      <c r="A106" s="37"/>
      <c r="B106" s="38"/>
      <c r="C106" s="39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65" t="s">
        <v>103</v>
      </c>
      <c r="Q106" s="65">
        <v>102</v>
      </c>
      <c r="R106" s="65">
        <v>102</v>
      </c>
      <c r="S106" s="65">
        <v>100</v>
      </c>
      <c r="T106" s="4"/>
    </row>
    <row r="107" spans="1:20" s="2" customFormat="1" ht="96.75" customHeight="1">
      <c r="A107" s="37"/>
      <c r="B107" s="38"/>
      <c r="C107" s="39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65" t="s">
        <v>104</v>
      </c>
      <c r="Q107" s="65">
        <v>104</v>
      </c>
      <c r="R107" s="65">
        <v>104</v>
      </c>
      <c r="S107" s="65">
        <v>100</v>
      </c>
      <c r="T107" s="4"/>
    </row>
    <row r="108" spans="1:20" s="2" customFormat="1" ht="70.5" customHeight="1">
      <c r="A108" s="37"/>
      <c r="B108" s="38"/>
      <c r="C108" s="39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65" t="s">
        <v>105</v>
      </c>
      <c r="Q108" s="65">
        <v>104</v>
      </c>
      <c r="R108" s="65">
        <v>104</v>
      </c>
      <c r="S108" s="65">
        <v>100</v>
      </c>
      <c r="T108" s="4"/>
    </row>
    <row r="109" spans="1:19" s="3" customFormat="1" ht="18.75" customHeight="1">
      <c r="A109" s="68">
        <v>7</v>
      </c>
      <c r="B109" s="71" t="s">
        <v>3</v>
      </c>
      <c r="C109" s="62" t="s">
        <v>228</v>
      </c>
      <c r="D109" s="63">
        <f>D110+D113</f>
        <v>87746.2</v>
      </c>
      <c r="E109" s="63">
        <f>E110+E113</f>
        <v>86176.2</v>
      </c>
      <c r="F109" s="64">
        <f>F113</f>
        <v>768.3</v>
      </c>
      <c r="G109" s="64">
        <f>G113</f>
        <v>768.3</v>
      </c>
      <c r="H109" s="64">
        <f aca="true" t="shared" si="7" ref="H109:M109">H110+H113</f>
        <v>72484.20000000001</v>
      </c>
      <c r="I109" s="64">
        <f t="shared" si="7"/>
        <v>70914.20000000001</v>
      </c>
      <c r="J109" s="64">
        <f t="shared" si="7"/>
        <v>14493.7</v>
      </c>
      <c r="K109" s="64">
        <f t="shared" si="7"/>
        <v>14493.7</v>
      </c>
      <c r="L109" s="64">
        <f t="shared" si="7"/>
        <v>0</v>
      </c>
      <c r="M109" s="64">
        <f t="shared" si="7"/>
        <v>0</v>
      </c>
      <c r="N109" s="64">
        <v>100</v>
      </c>
      <c r="O109" s="64">
        <f>E109/D109*100</f>
        <v>98.21074872758022</v>
      </c>
      <c r="P109" s="69"/>
      <c r="Q109" s="72"/>
      <c r="R109" s="72"/>
      <c r="S109" s="68">
        <v>8</v>
      </c>
    </row>
    <row r="110" spans="1:19" s="3" customFormat="1" ht="38.25">
      <c r="A110" s="37"/>
      <c r="B110" s="38" t="s">
        <v>206</v>
      </c>
      <c r="C110" s="39"/>
      <c r="D110" s="40">
        <f aca="true" t="shared" si="8" ref="D110:E114">SUM(F110+H110+J110+L110)</f>
        <v>84587</v>
      </c>
      <c r="E110" s="40">
        <f t="shared" si="8"/>
        <v>83017</v>
      </c>
      <c r="F110" s="40"/>
      <c r="G110" s="40"/>
      <c r="H110" s="40">
        <v>72348.6</v>
      </c>
      <c r="I110" s="40">
        <v>70778.6</v>
      </c>
      <c r="J110" s="40">
        <v>12238.4</v>
      </c>
      <c r="K110" s="40">
        <v>12238.4</v>
      </c>
      <c r="L110" s="40"/>
      <c r="M110" s="40"/>
      <c r="N110" s="40"/>
      <c r="O110" s="64">
        <f>E110/D110*100</f>
        <v>98.1439228250204</v>
      </c>
      <c r="P110" s="65" t="s">
        <v>106</v>
      </c>
      <c r="Q110" s="37">
        <v>19.9</v>
      </c>
      <c r="R110" s="37">
        <v>19.9</v>
      </c>
      <c r="S110" s="37"/>
    </row>
    <row r="111" spans="1:19" s="3" customFormat="1" ht="51">
      <c r="A111" s="37"/>
      <c r="B111" s="38"/>
      <c r="C111" s="39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64"/>
      <c r="P111" s="65" t="s">
        <v>207</v>
      </c>
      <c r="Q111" s="37">
        <v>2</v>
      </c>
      <c r="R111" s="37">
        <v>4</v>
      </c>
      <c r="S111" s="37"/>
    </row>
    <row r="112" spans="1:19" s="3" customFormat="1" ht="89.25">
      <c r="A112" s="37"/>
      <c r="B112" s="38"/>
      <c r="C112" s="39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64"/>
      <c r="P112" s="65" t="s">
        <v>208</v>
      </c>
      <c r="Q112" s="37">
        <v>6</v>
      </c>
      <c r="R112" s="37">
        <v>6</v>
      </c>
      <c r="S112" s="37"/>
    </row>
    <row r="113" spans="1:19" s="3" customFormat="1" ht="85.5" customHeight="1">
      <c r="A113" s="65"/>
      <c r="B113" s="71" t="s">
        <v>209</v>
      </c>
      <c r="C113" s="39"/>
      <c r="D113" s="40">
        <f t="shared" si="8"/>
        <v>3159.2000000000003</v>
      </c>
      <c r="E113" s="40">
        <f t="shared" si="8"/>
        <v>3159.2000000000003</v>
      </c>
      <c r="F113" s="40">
        <f>F114+F122+F123+F124+F125</f>
        <v>768.3</v>
      </c>
      <c r="G113" s="40">
        <f aca="true" t="shared" si="9" ref="G113:M113">G114+G122+G123+G124+G125</f>
        <v>768.3</v>
      </c>
      <c r="H113" s="40">
        <f t="shared" si="9"/>
        <v>135.6</v>
      </c>
      <c r="I113" s="40">
        <f t="shared" si="9"/>
        <v>135.6</v>
      </c>
      <c r="J113" s="40">
        <f t="shared" si="9"/>
        <v>2255.3</v>
      </c>
      <c r="K113" s="40">
        <f t="shared" si="9"/>
        <v>2255.3</v>
      </c>
      <c r="L113" s="40">
        <f t="shared" si="9"/>
        <v>0</v>
      </c>
      <c r="M113" s="40">
        <f t="shared" si="9"/>
        <v>0</v>
      </c>
      <c r="N113" s="40">
        <v>100</v>
      </c>
      <c r="O113" s="64">
        <f>E113/D113*100</f>
        <v>100</v>
      </c>
      <c r="P113" s="65"/>
      <c r="Q113" s="73"/>
      <c r="R113" s="73"/>
      <c r="S113" s="65"/>
    </row>
    <row r="114" spans="1:19" s="3" customFormat="1" ht="216.75">
      <c r="A114" s="37"/>
      <c r="B114" s="38" t="s">
        <v>251</v>
      </c>
      <c r="C114" s="39"/>
      <c r="D114" s="66">
        <f t="shared" si="8"/>
        <v>927.8</v>
      </c>
      <c r="E114" s="66">
        <f t="shared" si="8"/>
        <v>927.8</v>
      </c>
      <c r="F114" s="66">
        <v>768.3</v>
      </c>
      <c r="G114" s="66">
        <v>768.3</v>
      </c>
      <c r="H114" s="66">
        <v>135.6</v>
      </c>
      <c r="I114" s="66">
        <v>135.6</v>
      </c>
      <c r="J114" s="66">
        <v>23.9</v>
      </c>
      <c r="K114" s="66">
        <v>23.9</v>
      </c>
      <c r="L114" s="66">
        <v>0</v>
      </c>
      <c r="M114" s="66">
        <v>0</v>
      </c>
      <c r="N114" s="66"/>
      <c r="O114" s="64">
        <f>E114/D114*100</f>
        <v>100</v>
      </c>
      <c r="P114" s="65" t="s">
        <v>107</v>
      </c>
      <c r="Q114" s="74">
        <v>2.8</v>
      </c>
      <c r="R114" s="74">
        <v>2.8</v>
      </c>
      <c r="S114" s="37"/>
    </row>
    <row r="115" spans="1:19" s="3" customFormat="1" ht="51">
      <c r="A115" s="37"/>
      <c r="B115" s="38"/>
      <c r="C115" s="39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64"/>
      <c r="P115" s="65" t="s">
        <v>210</v>
      </c>
      <c r="Q115" s="74">
        <v>205.76</v>
      </c>
      <c r="R115" s="74">
        <v>205.76</v>
      </c>
      <c r="S115" s="37"/>
    </row>
    <row r="116" spans="1:19" s="3" customFormat="1" ht="114.75">
      <c r="A116" s="37"/>
      <c r="B116" s="38"/>
      <c r="C116" s="39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64"/>
      <c r="P116" s="65" t="s">
        <v>211</v>
      </c>
      <c r="Q116" s="74">
        <v>1</v>
      </c>
      <c r="R116" s="74">
        <v>1</v>
      </c>
      <c r="S116" s="37"/>
    </row>
    <row r="117" spans="1:19" s="3" customFormat="1" ht="89.25">
      <c r="A117" s="37"/>
      <c r="B117" s="38"/>
      <c r="C117" s="39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64"/>
      <c r="P117" s="65" t="s">
        <v>212</v>
      </c>
      <c r="Q117" s="74">
        <v>6</v>
      </c>
      <c r="R117" s="74">
        <v>6</v>
      </c>
      <c r="S117" s="37"/>
    </row>
    <row r="118" spans="1:19" s="3" customFormat="1" ht="51">
      <c r="A118" s="37"/>
      <c r="B118" s="38"/>
      <c r="C118" s="39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64"/>
      <c r="P118" s="65" t="s">
        <v>213</v>
      </c>
      <c r="Q118" s="74">
        <v>1</v>
      </c>
      <c r="R118" s="74">
        <v>1</v>
      </c>
      <c r="S118" s="37"/>
    </row>
    <row r="119" spans="1:19" s="3" customFormat="1" ht="102">
      <c r="A119" s="37"/>
      <c r="B119" s="38"/>
      <c r="C119" s="39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64"/>
      <c r="P119" s="65" t="s">
        <v>214</v>
      </c>
      <c r="Q119" s="74">
        <v>0</v>
      </c>
      <c r="R119" s="74">
        <v>0</v>
      </c>
      <c r="S119" s="37"/>
    </row>
    <row r="120" spans="1:19" s="3" customFormat="1" ht="76.5">
      <c r="A120" s="37"/>
      <c r="B120" s="38"/>
      <c r="C120" s="39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64"/>
      <c r="P120" s="65" t="s">
        <v>215</v>
      </c>
      <c r="Q120" s="74">
        <v>100</v>
      </c>
      <c r="R120" s="74">
        <v>100</v>
      </c>
      <c r="S120" s="37"/>
    </row>
    <row r="121" spans="1:19" s="3" customFormat="1" ht="102">
      <c r="A121" s="37"/>
      <c r="B121" s="38"/>
      <c r="C121" s="39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64"/>
      <c r="P121" s="65" t="s">
        <v>229</v>
      </c>
      <c r="Q121" s="74">
        <v>5</v>
      </c>
      <c r="R121" s="74">
        <v>5</v>
      </c>
      <c r="S121" s="37"/>
    </row>
    <row r="122" spans="1:19" s="3" customFormat="1" ht="242.25">
      <c r="A122" s="37"/>
      <c r="B122" s="38" t="s">
        <v>252</v>
      </c>
      <c r="C122" s="39"/>
      <c r="D122" s="66">
        <f aca="true" t="shared" si="10" ref="D122:E125">SUM(F122+H122+J122+L122)</f>
        <v>962.7</v>
      </c>
      <c r="E122" s="66">
        <f t="shared" si="10"/>
        <v>962.7</v>
      </c>
      <c r="F122" s="66">
        <v>0</v>
      </c>
      <c r="G122" s="66">
        <v>0</v>
      </c>
      <c r="H122" s="66">
        <v>0</v>
      </c>
      <c r="I122" s="66">
        <v>0</v>
      </c>
      <c r="J122" s="66">
        <v>962.7</v>
      </c>
      <c r="K122" s="66">
        <v>962.7</v>
      </c>
      <c r="L122" s="66">
        <v>0</v>
      </c>
      <c r="M122" s="66">
        <v>0</v>
      </c>
      <c r="N122" s="40">
        <v>100</v>
      </c>
      <c r="O122" s="64">
        <f>E122/D122*100</f>
        <v>100</v>
      </c>
      <c r="P122" s="65" t="s">
        <v>230</v>
      </c>
      <c r="Q122" s="74">
        <v>4</v>
      </c>
      <c r="R122" s="74">
        <v>4</v>
      </c>
      <c r="S122" s="37"/>
    </row>
    <row r="123" spans="1:19" s="3" customFormat="1" ht="267.75">
      <c r="A123" s="37"/>
      <c r="B123" s="38" t="s">
        <v>253</v>
      </c>
      <c r="C123" s="39"/>
      <c r="D123" s="66">
        <f>SUM(F123+H123+J123+L123)</f>
        <v>665.5</v>
      </c>
      <c r="E123" s="66">
        <f>SUM(G123+I123+K123+M123)</f>
        <v>665.5</v>
      </c>
      <c r="F123" s="66">
        <v>0</v>
      </c>
      <c r="G123" s="66">
        <v>0</v>
      </c>
      <c r="H123" s="66">
        <v>0</v>
      </c>
      <c r="I123" s="66">
        <v>0</v>
      </c>
      <c r="J123" s="66">
        <v>665.5</v>
      </c>
      <c r="K123" s="66">
        <v>665.5</v>
      </c>
      <c r="L123" s="66">
        <v>0</v>
      </c>
      <c r="M123" s="66">
        <v>0</v>
      </c>
      <c r="N123" s="40"/>
      <c r="O123" s="64">
        <f>E123/D123*100</f>
        <v>100</v>
      </c>
      <c r="P123" s="65"/>
      <c r="Q123" s="74"/>
      <c r="R123" s="74"/>
      <c r="S123" s="37"/>
    </row>
    <row r="124" spans="1:19" s="3" customFormat="1" ht="140.25">
      <c r="A124" s="37"/>
      <c r="B124" s="38" t="s">
        <v>254</v>
      </c>
      <c r="C124" s="39"/>
      <c r="D124" s="66">
        <f>SUM(F124+H124+J124+L124)</f>
        <v>328.7</v>
      </c>
      <c r="E124" s="66">
        <f>SUM(G124+I124+K124+M124)</f>
        <v>328.7</v>
      </c>
      <c r="F124" s="66">
        <v>0</v>
      </c>
      <c r="G124" s="66">
        <v>0</v>
      </c>
      <c r="H124" s="66">
        <v>0</v>
      </c>
      <c r="I124" s="66">
        <v>0</v>
      </c>
      <c r="J124" s="66">
        <v>328.7</v>
      </c>
      <c r="K124" s="66">
        <v>328.7</v>
      </c>
      <c r="L124" s="66">
        <v>0</v>
      </c>
      <c r="M124" s="66">
        <v>0</v>
      </c>
      <c r="N124" s="40">
        <v>100</v>
      </c>
      <c r="O124" s="64">
        <f>E124/D124*100</f>
        <v>100</v>
      </c>
      <c r="P124" s="65"/>
      <c r="Q124" s="74"/>
      <c r="R124" s="74"/>
      <c r="S124" s="37"/>
    </row>
    <row r="125" spans="1:19" s="3" customFormat="1" ht="128.25" thickBot="1">
      <c r="A125" s="37"/>
      <c r="B125" s="38" t="s">
        <v>255</v>
      </c>
      <c r="C125" s="39"/>
      <c r="D125" s="66">
        <f t="shared" si="10"/>
        <v>274.5</v>
      </c>
      <c r="E125" s="66">
        <f t="shared" si="10"/>
        <v>274.5</v>
      </c>
      <c r="F125" s="66">
        <v>0</v>
      </c>
      <c r="G125" s="66">
        <v>0</v>
      </c>
      <c r="H125" s="66">
        <v>0</v>
      </c>
      <c r="I125" s="66">
        <v>0</v>
      </c>
      <c r="J125" s="66">
        <v>274.5</v>
      </c>
      <c r="K125" s="66">
        <v>274.5</v>
      </c>
      <c r="L125" s="66">
        <v>0</v>
      </c>
      <c r="M125" s="66">
        <v>0</v>
      </c>
      <c r="N125" s="40">
        <v>100</v>
      </c>
      <c r="O125" s="64">
        <f>E125/D125*100</f>
        <v>100</v>
      </c>
      <c r="P125" s="65" t="s">
        <v>231</v>
      </c>
      <c r="Q125" s="74">
        <v>4</v>
      </c>
      <c r="R125" s="74">
        <v>7</v>
      </c>
      <c r="S125" s="37"/>
    </row>
    <row r="126" spans="1:20" s="2" customFormat="1" ht="50.25" customHeight="1">
      <c r="A126" s="75">
        <v>8</v>
      </c>
      <c r="B126" s="170" t="s">
        <v>161</v>
      </c>
      <c r="C126" s="76" t="s">
        <v>239</v>
      </c>
      <c r="D126" s="77">
        <v>23465.6</v>
      </c>
      <c r="E126" s="77">
        <v>23465.6</v>
      </c>
      <c r="F126" s="78">
        <v>687.7</v>
      </c>
      <c r="G126" s="78">
        <v>687.7</v>
      </c>
      <c r="H126" s="78">
        <v>334.7</v>
      </c>
      <c r="I126" s="78">
        <v>334.7</v>
      </c>
      <c r="J126" s="79">
        <v>19524.4</v>
      </c>
      <c r="K126" s="78">
        <v>19524.4</v>
      </c>
      <c r="L126" s="78">
        <v>2918.8</v>
      </c>
      <c r="M126" s="78">
        <v>2918.8</v>
      </c>
      <c r="N126" s="78">
        <v>100</v>
      </c>
      <c r="O126" s="80">
        <v>100</v>
      </c>
      <c r="P126" s="81" t="s">
        <v>108</v>
      </c>
      <c r="Q126" s="82">
        <v>97.66</v>
      </c>
      <c r="R126" s="82">
        <v>173.2</v>
      </c>
      <c r="S126" s="83">
        <v>177.4</v>
      </c>
      <c r="T126" s="4"/>
    </row>
    <row r="127" spans="1:20" s="2" customFormat="1" ht="74.25" customHeight="1">
      <c r="A127" s="84"/>
      <c r="B127" s="171"/>
      <c r="C127" s="85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7" t="s">
        <v>109</v>
      </c>
      <c r="Q127" s="88">
        <v>87.6</v>
      </c>
      <c r="R127" s="88">
        <v>100.3</v>
      </c>
      <c r="S127" s="89">
        <v>114.5</v>
      </c>
      <c r="T127" s="4"/>
    </row>
    <row r="128" spans="1:20" s="2" customFormat="1" ht="38.25">
      <c r="A128" s="84"/>
      <c r="B128" s="90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87" t="s">
        <v>110</v>
      </c>
      <c r="Q128" s="93">
        <v>98.8</v>
      </c>
      <c r="R128" s="94">
        <v>272.5</v>
      </c>
      <c r="S128" s="95">
        <v>281.5</v>
      </c>
      <c r="T128" s="4"/>
    </row>
    <row r="129" spans="1:20" s="2" customFormat="1" ht="38.25">
      <c r="A129" s="84"/>
      <c r="B129" s="90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87" t="s">
        <v>111</v>
      </c>
      <c r="Q129" s="93">
        <v>100.8</v>
      </c>
      <c r="R129" s="94"/>
      <c r="S129" s="95"/>
      <c r="T129" s="4"/>
    </row>
    <row r="130" spans="1:20" s="2" customFormat="1" ht="38.25">
      <c r="A130" s="84"/>
      <c r="B130" s="90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87" t="s">
        <v>112</v>
      </c>
      <c r="Q130" s="93">
        <v>105.2</v>
      </c>
      <c r="R130" s="94"/>
      <c r="S130" s="95"/>
      <c r="T130" s="4"/>
    </row>
    <row r="131" spans="1:20" s="2" customFormat="1" ht="63.75">
      <c r="A131" s="84"/>
      <c r="B131" s="90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87" t="s">
        <v>113</v>
      </c>
      <c r="Q131" s="93">
        <v>14</v>
      </c>
      <c r="R131" s="94"/>
      <c r="S131" s="95"/>
      <c r="T131" s="4"/>
    </row>
    <row r="132" spans="1:20" s="2" customFormat="1" ht="77.25" thickBot="1">
      <c r="A132" s="84"/>
      <c r="B132" s="90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87" t="s">
        <v>114</v>
      </c>
      <c r="Q132" s="93">
        <v>20316</v>
      </c>
      <c r="R132" s="94">
        <v>25273</v>
      </c>
      <c r="S132" s="95">
        <v>124.4</v>
      </c>
      <c r="T132" s="4"/>
    </row>
    <row r="133" spans="1:20" s="2" customFormat="1" ht="243" customHeight="1" thickBot="1">
      <c r="A133" s="27"/>
      <c r="B133" s="96" t="s">
        <v>166</v>
      </c>
      <c r="C133" s="17"/>
      <c r="D133" s="30">
        <v>19470.4</v>
      </c>
      <c r="E133" s="30">
        <v>19470.4</v>
      </c>
      <c r="F133" s="30">
        <v>0</v>
      </c>
      <c r="G133" s="30">
        <v>0</v>
      </c>
      <c r="H133" s="30">
        <v>0</v>
      </c>
      <c r="I133" s="30">
        <v>0</v>
      </c>
      <c r="J133" s="30">
        <v>19470.4</v>
      </c>
      <c r="K133" s="30">
        <v>19470.4</v>
      </c>
      <c r="L133" s="30">
        <v>0</v>
      </c>
      <c r="M133" s="30">
        <v>0</v>
      </c>
      <c r="N133" s="30">
        <v>100</v>
      </c>
      <c r="O133" s="30">
        <v>100</v>
      </c>
      <c r="P133" s="97"/>
      <c r="Q133" s="97">
        <v>1750</v>
      </c>
      <c r="R133" s="97">
        <v>1802</v>
      </c>
      <c r="S133" s="97">
        <v>102.98</v>
      </c>
      <c r="T133" s="4"/>
    </row>
    <row r="134" spans="1:20" s="2" customFormat="1" ht="15" customHeight="1">
      <c r="A134" s="98"/>
      <c r="B134" s="175" t="s">
        <v>162</v>
      </c>
      <c r="C134" s="176" t="s">
        <v>239</v>
      </c>
      <c r="D134" s="169">
        <v>3995.2</v>
      </c>
      <c r="E134" s="169">
        <v>3995.2</v>
      </c>
      <c r="F134" s="169">
        <v>687.7</v>
      </c>
      <c r="G134" s="169">
        <v>687.7</v>
      </c>
      <c r="H134" s="169">
        <v>334.7</v>
      </c>
      <c r="I134" s="169">
        <v>334.7</v>
      </c>
      <c r="J134" s="169">
        <v>54</v>
      </c>
      <c r="K134" s="169">
        <v>54</v>
      </c>
      <c r="L134" s="169">
        <v>2918.8</v>
      </c>
      <c r="M134" s="169">
        <v>2918.8</v>
      </c>
      <c r="N134" s="169">
        <v>100</v>
      </c>
      <c r="O134" s="169">
        <v>100</v>
      </c>
      <c r="P134" s="94"/>
      <c r="Q134" s="94"/>
      <c r="R134" s="94"/>
      <c r="S134" s="94"/>
      <c r="T134" s="4"/>
    </row>
    <row r="135" spans="1:20" s="2" customFormat="1" ht="87.75" customHeight="1" thickBot="1">
      <c r="A135" s="98"/>
      <c r="B135" s="154"/>
      <c r="C135" s="176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94"/>
      <c r="Q135" s="94"/>
      <c r="R135" s="94"/>
      <c r="S135" s="94"/>
      <c r="T135" s="4"/>
    </row>
    <row r="136" spans="1:20" s="2" customFormat="1" ht="63.75" customHeight="1" thickBot="1">
      <c r="A136" s="172"/>
      <c r="B136" s="153" t="s">
        <v>256</v>
      </c>
      <c r="C136" s="151"/>
      <c r="D136" s="155">
        <v>999</v>
      </c>
      <c r="E136" s="155">
        <v>999</v>
      </c>
      <c r="F136" s="155">
        <v>687.7</v>
      </c>
      <c r="G136" s="155">
        <v>687.7</v>
      </c>
      <c r="H136" s="155">
        <v>257.3</v>
      </c>
      <c r="I136" s="155">
        <v>257.3</v>
      </c>
      <c r="J136" s="155">
        <v>54</v>
      </c>
      <c r="K136" s="155">
        <v>54</v>
      </c>
      <c r="L136" s="155">
        <v>0</v>
      </c>
      <c r="M136" s="155">
        <v>0</v>
      </c>
      <c r="N136" s="155">
        <v>100</v>
      </c>
      <c r="O136" s="155">
        <v>100</v>
      </c>
      <c r="P136" s="36" t="s">
        <v>115</v>
      </c>
      <c r="Q136" s="36">
        <v>303</v>
      </c>
      <c r="R136" s="36">
        <v>0</v>
      </c>
      <c r="S136" s="36">
        <v>0</v>
      </c>
      <c r="T136" s="4"/>
    </row>
    <row r="137" spans="1:20" s="2" customFormat="1" ht="80.25" customHeight="1" thickBot="1">
      <c r="A137" s="173"/>
      <c r="B137" s="175"/>
      <c r="C137" s="176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97" t="s">
        <v>116</v>
      </c>
      <c r="Q137" s="97">
        <v>328</v>
      </c>
      <c r="R137" s="97">
        <v>135.6</v>
      </c>
      <c r="S137" s="97">
        <v>41.4</v>
      </c>
      <c r="T137" s="4"/>
    </row>
    <row r="138" spans="1:20" s="2" customFormat="1" ht="15.75" customHeight="1" hidden="1" thickBot="1">
      <c r="A138" s="174"/>
      <c r="B138" s="154"/>
      <c r="C138" s="152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41"/>
      <c r="Q138" s="31"/>
      <c r="R138" s="31"/>
      <c r="S138" s="31"/>
      <c r="T138" s="4"/>
    </row>
    <row r="139" spans="1:20" s="2" customFormat="1" ht="93.75" customHeight="1" thickBot="1">
      <c r="A139" s="27"/>
      <c r="B139" s="99" t="s">
        <v>167</v>
      </c>
      <c r="C139" s="17"/>
      <c r="D139" s="20">
        <v>2918.8</v>
      </c>
      <c r="E139" s="20">
        <v>2918.8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2918.8</v>
      </c>
      <c r="M139" s="20">
        <v>2918.8</v>
      </c>
      <c r="N139" s="20"/>
      <c r="O139" s="20"/>
      <c r="P139" s="97"/>
      <c r="Q139" s="22"/>
      <c r="R139" s="22"/>
      <c r="S139" s="22"/>
      <c r="T139" s="4"/>
    </row>
    <row r="140" spans="1:20" s="2" customFormat="1" ht="102.75" thickBot="1">
      <c r="A140" s="25"/>
      <c r="B140" s="100" t="s">
        <v>168</v>
      </c>
      <c r="C140" s="17"/>
      <c r="D140" s="30">
        <v>74.4</v>
      </c>
      <c r="E140" s="30">
        <v>74.4</v>
      </c>
      <c r="F140" s="30">
        <v>0</v>
      </c>
      <c r="G140" s="30">
        <v>0</v>
      </c>
      <c r="H140" s="30">
        <v>77.4</v>
      </c>
      <c r="I140" s="30">
        <v>77.4</v>
      </c>
      <c r="J140" s="30">
        <v>0</v>
      </c>
      <c r="K140" s="30">
        <v>0</v>
      </c>
      <c r="L140" s="30">
        <v>0</v>
      </c>
      <c r="M140" s="30">
        <v>0</v>
      </c>
      <c r="N140" s="30">
        <v>100</v>
      </c>
      <c r="O140" s="30">
        <v>100</v>
      </c>
      <c r="P140" s="97"/>
      <c r="Q140" s="97"/>
      <c r="R140" s="97"/>
      <c r="S140" s="97"/>
      <c r="T140" s="4"/>
    </row>
    <row r="141" spans="1:20" s="2" customFormat="1" ht="114" customHeight="1" thickBot="1">
      <c r="A141" s="25"/>
      <c r="B141" s="96" t="s">
        <v>169</v>
      </c>
      <c r="C141" s="17"/>
      <c r="D141" s="30">
        <v>0</v>
      </c>
      <c r="E141" s="30">
        <v>0</v>
      </c>
      <c r="F141" s="30">
        <v>0</v>
      </c>
      <c r="G141" s="30">
        <v>0</v>
      </c>
      <c r="H141" s="30"/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97"/>
      <c r="Q141" s="97"/>
      <c r="R141" s="97"/>
      <c r="S141" s="97"/>
      <c r="T141" s="4"/>
    </row>
    <row r="142" spans="1:20" s="2" customFormat="1" ht="104.25" customHeight="1">
      <c r="A142" s="68">
        <v>9</v>
      </c>
      <c r="B142" s="101" t="s">
        <v>216</v>
      </c>
      <c r="C142" s="62" t="s">
        <v>226</v>
      </c>
      <c r="D142" s="102">
        <v>3135.153</v>
      </c>
      <c r="E142" s="102">
        <v>3135.153</v>
      </c>
      <c r="F142" s="62"/>
      <c r="G142" s="103"/>
      <c r="H142" s="104">
        <v>3040.553</v>
      </c>
      <c r="I142" s="104">
        <v>3040.553</v>
      </c>
      <c r="J142" s="105">
        <v>94.6</v>
      </c>
      <c r="K142" s="105">
        <v>94.6</v>
      </c>
      <c r="L142" s="62"/>
      <c r="M142" s="106"/>
      <c r="N142" s="62">
        <v>100</v>
      </c>
      <c r="O142" s="64">
        <f>E142/D142*100</f>
        <v>100</v>
      </c>
      <c r="P142" s="107" t="s">
        <v>178</v>
      </c>
      <c r="Q142" s="108">
        <v>29387.03</v>
      </c>
      <c r="R142" s="108">
        <v>29207.03</v>
      </c>
      <c r="S142" s="109">
        <v>100</v>
      </c>
      <c r="T142" s="4"/>
    </row>
    <row r="143" spans="1:20" s="2" customFormat="1" ht="114.75">
      <c r="A143" s="65"/>
      <c r="B143" s="107" t="s">
        <v>170</v>
      </c>
      <c r="C143" s="107"/>
      <c r="D143" s="105"/>
      <c r="E143" s="105"/>
      <c r="F143" s="39"/>
      <c r="G143" s="105"/>
      <c r="H143" s="105"/>
      <c r="I143" s="105"/>
      <c r="J143" s="105"/>
      <c r="K143" s="105"/>
      <c r="L143" s="39"/>
      <c r="M143" s="107"/>
      <c r="N143" s="39"/>
      <c r="O143" s="105"/>
      <c r="P143" s="107" t="s">
        <v>179</v>
      </c>
      <c r="Q143" s="39">
        <v>1012.4</v>
      </c>
      <c r="R143" s="108">
        <f>Q143</f>
        <v>1012.4</v>
      </c>
      <c r="S143" s="109">
        <f aca="true" t="shared" si="11" ref="S143:S152">R143/Q143*100</f>
        <v>100</v>
      </c>
      <c r="T143" s="4"/>
    </row>
    <row r="144" spans="1:20" s="2" customFormat="1" ht="38.25">
      <c r="A144" s="37"/>
      <c r="B144" s="37"/>
      <c r="C144" s="107"/>
      <c r="D144" s="105"/>
      <c r="E144" s="105"/>
      <c r="F144" s="39"/>
      <c r="G144" s="105"/>
      <c r="H144" s="105"/>
      <c r="I144" s="105"/>
      <c r="J144" s="105"/>
      <c r="K144" s="105"/>
      <c r="L144" s="39"/>
      <c r="M144" s="107"/>
      <c r="N144" s="39"/>
      <c r="O144" s="105"/>
      <c r="P144" s="107" t="s">
        <v>180</v>
      </c>
      <c r="Q144" s="39">
        <v>54314.8</v>
      </c>
      <c r="R144" s="108">
        <v>52521</v>
      </c>
      <c r="S144" s="109">
        <v>100</v>
      </c>
      <c r="T144" s="4"/>
    </row>
    <row r="145" spans="1:20" s="2" customFormat="1" ht="51">
      <c r="A145" s="37"/>
      <c r="B145" s="107" t="s">
        <v>171</v>
      </c>
      <c r="C145" s="107"/>
      <c r="D145" s="105"/>
      <c r="E145" s="105"/>
      <c r="F145" s="39"/>
      <c r="G145" s="105"/>
      <c r="H145" s="105"/>
      <c r="I145" s="105"/>
      <c r="J145" s="105"/>
      <c r="K145" s="105"/>
      <c r="L145" s="39"/>
      <c r="M145" s="107"/>
      <c r="N145" s="39"/>
      <c r="O145" s="105"/>
      <c r="P145" s="107" t="s">
        <v>181</v>
      </c>
      <c r="Q145" s="39">
        <v>1825.35</v>
      </c>
      <c r="R145" s="110">
        <v>1819.9</v>
      </c>
      <c r="S145" s="109">
        <f t="shared" si="11"/>
        <v>99.70142712356535</v>
      </c>
      <c r="T145" s="4"/>
    </row>
    <row r="146" spans="1:20" s="2" customFormat="1" ht="63.75">
      <c r="A146" s="37"/>
      <c r="B146" s="107" t="s">
        <v>172</v>
      </c>
      <c r="C146" s="107"/>
      <c r="D146" s="105"/>
      <c r="E146" s="105"/>
      <c r="F146" s="39"/>
      <c r="G146" s="105"/>
      <c r="H146" s="105"/>
      <c r="I146" s="105"/>
      <c r="J146" s="105"/>
      <c r="K146" s="105"/>
      <c r="L146" s="39"/>
      <c r="M146" s="107"/>
      <c r="N146" s="39"/>
      <c r="O146" s="105"/>
      <c r="P146" s="107" t="s">
        <v>119</v>
      </c>
      <c r="Q146" s="39">
        <v>53.84</v>
      </c>
      <c r="R146" s="110">
        <v>53.77</v>
      </c>
      <c r="S146" s="109">
        <f t="shared" si="11"/>
        <v>99.86998514115899</v>
      </c>
      <c r="T146" s="4"/>
    </row>
    <row r="147" spans="1:20" s="2" customFormat="1" ht="76.5">
      <c r="A147" s="37"/>
      <c r="B147" s="107" t="s">
        <v>173</v>
      </c>
      <c r="C147" s="111"/>
      <c r="D147" s="112">
        <v>94.6</v>
      </c>
      <c r="E147" s="112">
        <v>94.6</v>
      </c>
      <c r="F147" s="113"/>
      <c r="G147" s="112"/>
      <c r="H147" s="112"/>
      <c r="I147" s="112"/>
      <c r="J147" s="112">
        <v>94.6</v>
      </c>
      <c r="K147" s="112">
        <v>94.6</v>
      </c>
      <c r="L147" s="113"/>
      <c r="M147" s="111"/>
      <c r="N147" s="113">
        <v>100</v>
      </c>
      <c r="O147" s="114">
        <v>100</v>
      </c>
      <c r="P147" s="115"/>
      <c r="Q147" s="116"/>
      <c r="R147" s="117"/>
      <c r="S147" s="118"/>
      <c r="T147" s="4"/>
    </row>
    <row r="148" spans="1:20" s="2" customFormat="1" ht="102">
      <c r="A148" s="65"/>
      <c r="B148" s="107" t="s">
        <v>174</v>
      </c>
      <c r="C148" s="111"/>
      <c r="D148" s="119"/>
      <c r="E148" s="119"/>
      <c r="F148" s="113"/>
      <c r="G148" s="112"/>
      <c r="H148" s="119"/>
      <c r="I148" s="119"/>
      <c r="J148" s="112"/>
      <c r="K148" s="112"/>
      <c r="L148" s="113"/>
      <c r="M148" s="111"/>
      <c r="N148" s="113"/>
      <c r="O148" s="114"/>
      <c r="P148" s="115" t="s">
        <v>117</v>
      </c>
      <c r="Q148" s="116">
        <v>6644</v>
      </c>
      <c r="R148" s="117">
        <v>6644</v>
      </c>
      <c r="S148" s="118">
        <f t="shared" si="11"/>
        <v>100</v>
      </c>
      <c r="T148" s="4"/>
    </row>
    <row r="149" spans="1:20" s="2" customFormat="1" ht="78.75">
      <c r="A149" s="37"/>
      <c r="B149" s="107"/>
      <c r="C149" s="111"/>
      <c r="D149" s="112"/>
      <c r="E149" s="112"/>
      <c r="F149" s="113"/>
      <c r="G149" s="112"/>
      <c r="H149" s="112"/>
      <c r="I149" s="112"/>
      <c r="J149" s="112"/>
      <c r="K149" s="112"/>
      <c r="L149" s="113"/>
      <c r="M149" s="111"/>
      <c r="N149" s="113"/>
      <c r="O149" s="114"/>
      <c r="P149" s="115" t="s">
        <v>118</v>
      </c>
      <c r="Q149" s="116">
        <v>4434</v>
      </c>
      <c r="R149" s="117">
        <v>4434</v>
      </c>
      <c r="S149" s="118">
        <f t="shared" si="11"/>
        <v>100</v>
      </c>
      <c r="T149" s="4"/>
    </row>
    <row r="150" spans="1:20" s="2" customFormat="1" ht="78.75">
      <c r="A150" s="37"/>
      <c r="B150" s="107" t="s">
        <v>175</v>
      </c>
      <c r="C150" s="111"/>
      <c r="D150" s="112"/>
      <c r="E150" s="112"/>
      <c r="F150" s="113"/>
      <c r="G150" s="112"/>
      <c r="H150" s="112"/>
      <c r="I150" s="112"/>
      <c r="J150" s="112"/>
      <c r="K150" s="112"/>
      <c r="L150" s="113"/>
      <c r="M150" s="111"/>
      <c r="N150" s="113"/>
      <c r="O150" s="114"/>
      <c r="P150" s="115" t="s">
        <v>120</v>
      </c>
      <c r="Q150" s="120">
        <v>52636.15</v>
      </c>
      <c r="R150" s="117">
        <v>52636.15</v>
      </c>
      <c r="S150" s="118">
        <f t="shared" si="11"/>
        <v>100</v>
      </c>
      <c r="T150" s="4"/>
    </row>
    <row r="151" spans="1:20" s="2" customFormat="1" ht="102">
      <c r="A151" s="37"/>
      <c r="B151" s="107" t="s">
        <v>176</v>
      </c>
      <c r="C151" s="111"/>
      <c r="D151" s="112"/>
      <c r="E151" s="112"/>
      <c r="F151" s="113"/>
      <c r="G151" s="112"/>
      <c r="H151" s="112"/>
      <c r="I151" s="112"/>
      <c r="J151" s="112"/>
      <c r="K151" s="112"/>
      <c r="L151" s="113"/>
      <c r="M151" s="111"/>
      <c r="N151" s="113"/>
      <c r="O151" s="114"/>
      <c r="P151" s="115" t="s">
        <v>227</v>
      </c>
      <c r="Q151" s="116">
        <v>98</v>
      </c>
      <c r="R151" s="121">
        <v>98</v>
      </c>
      <c r="S151" s="118">
        <f t="shared" si="11"/>
        <v>100</v>
      </c>
      <c r="T151" s="4"/>
    </row>
    <row r="152" spans="1:20" s="2" customFormat="1" ht="88.5" customHeight="1">
      <c r="A152" s="37"/>
      <c r="B152" s="107" t="s">
        <v>177</v>
      </c>
      <c r="C152" s="111"/>
      <c r="D152" s="119">
        <v>3040.553</v>
      </c>
      <c r="E152" s="119">
        <v>3040.553</v>
      </c>
      <c r="F152" s="113"/>
      <c r="G152" s="112"/>
      <c r="H152" s="119">
        <v>3040.553</v>
      </c>
      <c r="I152" s="119">
        <v>3040.553</v>
      </c>
      <c r="J152" s="112"/>
      <c r="K152" s="112"/>
      <c r="L152" s="113"/>
      <c r="M152" s="111"/>
      <c r="N152" s="113">
        <v>100</v>
      </c>
      <c r="O152" s="114">
        <v>100</v>
      </c>
      <c r="P152" s="115" t="s">
        <v>182</v>
      </c>
      <c r="Q152" s="116">
        <v>1</v>
      </c>
      <c r="R152" s="121">
        <v>1</v>
      </c>
      <c r="S152" s="118">
        <f t="shared" si="11"/>
        <v>100</v>
      </c>
      <c r="T152" s="4"/>
    </row>
    <row r="153" spans="1:20" s="2" customFormat="1" ht="15" customHeight="1">
      <c r="A153" s="164">
        <v>10</v>
      </c>
      <c r="B153" s="165" t="s">
        <v>121</v>
      </c>
      <c r="C153" s="166" t="s">
        <v>228</v>
      </c>
      <c r="D153" s="139">
        <f>D162</f>
        <v>4239.2</v>
      </c>
      <c r="E153" s="139">
        <f aca="true" t="shared" si="12" ref="E153:O153">E162</f>
        <v>4239.2</v>
      </c>
      <c r="F153" s="139">
        <f t="shared" si="12"/>
        <v>0</v>
      </c>
      <c r="G153" s="139">
        <f t="shared" si="12"/>
        <v>0</v>
      </c>
      <c r="H153" s="139">
        <f t="shared" si="12"/>
        <v>0</v>
      </c>
      <c r="I153" s="139">
        <f t="shared" si="12"/>
        <v>0</v>
      </c>
      <c r="J153" s="139">
        <f t="shared" si="12"/>
        <v>4239.2</v>
      </c>
      <c r="K153" s="139">
        <f t="shared" si="12"/>
        <v>4239.2</v>
      </c>
      <c r="L153" s="139">
        <f t="shared" si="12"/>
        <v>0</v>
      </c>
      <c r="M153" s="139">
        <f t="shared" si="12"/>
        <v>0</v>
      </c>
      <c r="N153" s="139">
        <f t="shared" si="12"/>
        <v>0</v>
      </c>
      <c r="O153" s="139">
        <f t="shared" si="12"/>
        <v>0</v>
      </c>
      <c r="P153" s="135" t="s">
        <v>122</v>
      </c>
      <c r="Q153" s="135">
        <v>51583.1</v>
      </c>
      <c r="R153" s="135">
        <v>54066.3</v>
      </c>
      <c r="S153" s="137">
        <f>SUM(R153/Q153)*100</f>
        <v>104.81397977244487</v>
      </c>
      <c r="T153" s="4"/>
    </row>
    <row r="154" spans="1:20" s="2" customFormat="1" ht="59.25" customHeight="1">
      <c r="A154" s="164"/>
      <c r="B154" s="165"/>
      <c r="C154" s="166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35"/>
      <c r="Q154" s="135"/>
      <c r="R154" s="135"/>
      <c r="S154" s="137"/>
      <c r="T154" s="4"/>
    </row>
    <row r="155" spans="1:20" s="2" customFormat="1" ht="15" customHeight="1">
      <c r="A155" s="162"/>
      <c r="B155" s="163"/>
      <c r="C155" s="159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5" t="s">
        <v>123</v>
      </c>
      <c r="Q155" s="135">
        <v>95</v>
      </c>
      <c r="R155" s="135">
        <v>95</v>
      </c>
      <c r="S155" s="137">
        <f>SUM(R155/Q155)*100</f>
        <v>100</v>
      </c>
      <c r="T155" s="4"/>
    </row>
    <row r="156" spans="1:20" s="2" customFormat="1" ht="71.25" customHeight="1">
      <c r="A156" s="162"/>
      <c r="B156" s="163"/>
      <c r="C156" s="159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5"/>
      <c r="Q156" s="135"/>
      <c r="R156" s="135"/>
      <c r="S156" s="137"/>
      <c r="T156" s="4"/>
    </row>
    <row r="157" spans="1:20" s="2" customFormat="1" ht="15" customHeight="1">
      <c r="A157" s="162"/>
      <c r="B157" s="163"/>
      <c r="C157" s="159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5" t="s">
        <v>124</v>
      </c>
      <c r="Q157" s="135">
        <v>95</v>
      </c>
      <c r="R157" s="135">
        <v>95</v>
      </c>
      <c r="S157" s="137">
        <f>SUM(R157/Q157)*100</f>
        <v>100</v>
      </c>
      <c r="T157" s="4"/>
    </row>
    <row r="158" spans="1:20" s="2" customFormat="1" ht="40.5" customHeight="1">
      <c r="A158" s="162"/>
      <c r="B158" s="163"/>
      <c r="C158" s="159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5"/>
      <c r="Q158" s="135"/>
      <c r="R158" s="135"/>
      <c r="S158" s="137"/>
      <c r="T158" s="4"/>
    </row>
    <row r="159" spans="1:20" s="2" customFormat="1" ht="15" customHeight="1">
      <c r="A159" s="37"/>
      <c r="B159" s="38" t="s">
        <v>219</v>
      </c>
      <c r="C159" s="39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65"/>
      <c r="Q159" s="65"/>
      <c r="R159" s="65"/>
      <c r="S159" s="65"/>
      <c r="T159" s="4"/>
    </row>
    <row r="160" spans="1:20" s="2" customFormat="1" ht="89.25">
      <c r="A160" s="37"/>
      <c r="B160" s="38" t="s">
        <v>220</v>
      </c>
      <c r="C160" s="39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65"/>
      <c r="Q160" s="37"/>
      <c r="R160" s="37"/>
      <c r="S160" s="122"/>
      <c r="T160" s="4"/>
    </row>
    <row r="161" spans="1:20" s="2" customFormat="1" ht="54.75" customHeight="1">
      <c r="A161" s="37"/>
      <c r="B161" s="38" t="s">
        <v>221</v>
      </c>
      <c r="C161" s="39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65" t="s">
        <v>222</v>
      </c>
      <c r="Q161" s="65">
        <v>100</v>
      </c>
      <c r="R161" s="65">
        <v>100</v>
      </c>
      <c r="S161" s="122">
        <f>SUM(R161/Q161)*100</f>
        <v>100</v>
      </c>
      <c r="T161" s="4"/>
    </row>
    <row r="162" spans="1:20" s="2" customFormat="1" ht="76.5">
      <c r="A162" s="37"/>
      <c r="B162" s="38" t="s">
        <v>223</v>
      </c>
      <c r="C162" s="39"/>
      <c r="D162" s="40">
        <f>F162+H162+J162+L162</f>
        <v>4239.2</v>
      </c>
      <c r="E162" s="40">
        <f>G162+I162+K162+M162</f>
        <v>4239.2</v>
      </c>
      <c r="F162" s="40"/>
      <c r="G162" s="40"/>
      <c r="H162" s="40"/>
      <c r="I162" s="40"/>
      <c r="J162" s="40">
        <v>4239.2</v>
      </c>
      <c r="K162" s="40">
        <v>4239.2</v>
      </c>
      <c r="L162" s="40"/>
      <c r="M162" s="40"/>
      <c r="N162" s="40"/>
      <c r="O162" s="40"/>
      <c r="P162" s="123" t="s">
        <v>224</v>
      </c>
      <c r="Q162" s="65">
        <v>100</v>
      </c>
      <c r="R162" s="65">
        <v>100</v>
      </c>
      <c r="S162" s="122">
        <f>SUM(R162/Q162)*100</f>
        <v>100</v>
      </c>
      <c r="T162" s="4"/>
    </row>
    <row r="163" spans="1:20" s="2" customFormat="1" ht="156" customHeight="1">
      <c r="A163" s="68">
        <v>11</v>
      </c>
      <c r="B163" s="61" t="s">
        <v>125</v>
      </c>
      <c r="C163" s="62" t="s">
        <v>228</v>
      </c>
      <c r="D163" s="63">
        <f>SUM(F163+H163+J163+L163)</f>
        <v>81463.09999999999</v>
      </c>
      <c r="E163" s="63">
        <f>SUM(G163+I163+K163+M163)</f>
        <v>69386.09999999999</v>
      </c>
      <c r="F163" s="64">
        <f>SUM(F182:F189)</f>
        <v>35</v>
      </c>
      <c r="G163" s="64">
        <f aca="true" t="shared" si="13" ref="G163:M163">SUM(G182:G189)</f>
        <v>0</v>
      </c>
      <c r="H163" s="64">
        <f t="shared" si="13"/>
        <v>8261.9</v>
      </c>
      <c r="I163" s="64">
        <f t="shared" si="13"/>
        <v>8261.9</v>
      </c>
      <c r="J163" s="64">
        <f t="shared" si="13"/>
        <v>73166.2</v>
      </c>
      <c r="K163" s="64">
        <f t="shared" si="13"/>
        <v>61124.2</v>
      </c>
      <c r="L163" s="64">
        <f t="shared" si="13"/>
        <v>0</v>
      </c>
      <c r="M163" s="64">
        <f t="shared" si="13"/>
        <v>0</v>
      </c>
      <c r="N163" s="64">
        <v>100</v>
      </c>
      <c r="O163" s="64">
        <v>100</v>
      </c>
      <c r="P163" s="65"/>
      <c r="Q163" s="65"/>
      <c r="R163" s="65"/>
      <c r="S163" s="65"/>
      <c r="T163" s="4"/>
    </row>
    <row r="164" spans="1:20" s="2" customFormat="1" ht="38.25">
      <c r="A164" s="37"/>
      <c r="B164" s="38"/>
      <c r="C164" s="39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65" t="s">
        <v>195</v>
      </c>
      <c r="Q164" s="37" t="s">
        <v>196</v>
      </c>
      <c r="R164" s="124">
        <v>0.39</v>
      </c>
      <c r="S164" s="124">
        <v>1</v>
      </c>
      <c r="T164" s="4"/>
    </row>
    <row r="165" spans="1:20" s="2" customFormat="1" ht="76.5">
      <c r="A165" s="37"/>
      <c r="B165" s="38"/>
      <c r="C165" s="39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65" t="s">
        <v>197</v>
      </c>
      <c r="Q165" s="37" t="s">
        <v>126</v>
      </c>
      <c r="R165" s="124">
        <v>1.2</v>
      </c>
      <c r="S165" s="124">
        <v>1</v>
      </c>
      <c r="T165" s="4"/>
    </row>
    <row r="166" spans="1:20" s="2" customFormat="1" ht="51">
      <c r="A166" s="37"/>
      <c r="B166" s="38"/>
      <c r="C166" s="39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65" t="s">
        <v>127</v>
      </c>
      <c r="Q166" s="37">
        <v>24</v>
      </c>
      <c r="R166" s="37">
        <v>25</v>
      </c>
      <c r="S166" s="124">
        <v>1.71</v>
      </c>
      <c r="T166" s="4"/>
    </row>
    <row r="167" spans="1:20" s="2" customFormat="1" ht="102">
      <c r="A167" s="37"/>
      <c r="B167" s="38"/>
      <c r="C167" s="39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65" t="s">
        <v>128</v>
      </c>
      <c r="Q167" s="37">
        <v>100</v>
      </c>
      <c r="R167" s="37">
        <v>100</v>
      </c>
      <c r="S167" s="124">
        <v>1</v>
      </c>
      <c r="T167" s="4"/>
    </row>
    <row r="168" spans="1:20" s="2" customFormat="1" ht="63.75">
      <c r="A168" s="37"/>
      <c r="B168" s="38"/>
      <c r="C168" s="39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65" t="s">
        <v>129</v>
      </c>
      <c r="Q168" s="37">
        <v>1.5</v>
      </c>
      <c r="R168" s="37">
        <v>1.1</v>
      </c>
      <c r="S168" s="124">
        <v>1</v>
      </c>
      <c r="T168" s="4"/>
    </row>
    <row r="169" spans="1:20" s="2" customFormat="1" ht="38.25">
      <c r="A169" s="37"/>
      <c r="B169" s="38"/>
      <c r="C169" s="39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65" t="s">
        <v>130</v>
      </c>
      <c r="Q169" s="37">
        <v>0</v>
      </c>
      <c r="R169" s="37">
        <v>0</v>
      </c>
      <c r="S169" s="124">
        <v>1</v>
      </c>
      <c r="T169" s="4"/>
    </row>
    <row r="170" spans="1:20" s="2" customFormat="1" ht="51">
      <c r="A170" s="37"/>
      <c r="B170" s="38"/>
      <c r="C170" s="39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65" t="s">
        <v>131</v>
      </c>
      <c r="Q170" s="37" t="s">
        <v>132</v>
      </c>
      <c r="R170" s="37" t="s">
        <v>132</v>
      </c>
      <c r="S170" s="124">
        <v>1</v>
      </c>
      <c r="T170" s="4"/>
    </row>
    <row r="171" spans="1:20" s="2" customFormat="1" ht="89.25">
      <c r="A171" s="37"/>
      <c r="B171" s="38"/>
      <c r="C171" s="39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65" t="s">
        <v>133</v>
      </c>
      <c r="Q171" s="37" t="s">
        <v>134</v>
      </c>
      <c r="R171" s="124">
        <v>0.3</v>
      </c>
      <c r="S171" s="124">
        <v>1</v>
      </c>
      <c r="T171" s="4"/>
    </row>
    <row r="172" spans="1:20" s="2" customFormat="1" ht="76.5">
      <c r="A172" s="37"/>
      <c r="B172" s="38"/>
      <c r="C172" s="39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65" t="s">
        <v>135</v>
      </c>
      <c r="Q172" s="37" t="s">
        <v>132</v>
      </c>
      <c r="R172" s="37" t="s">
        <v>132</v>
      </c>
      <c r="S172" s="37" t="s">
        <v>136</v>
      </c>
      <c r="T172" s="4"/>
    </row>
    <row r="173" spans="1:20" s="2" customFormat="1" ht="89.25">
      <c r="A173" s="37"/>
      <c r="B173" s="38"/>
      <c r="C173" s="39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65" t="s">
        <v>137</v>
      </c>
      <c r="Q173" s="37" t="s">
        <v>132</v>
      </c>
      <c r="R173" s="37" t="s">
        <v>132</v>
      </c>
      <c r="S173" s="37" t="s">
        <v>138</v>
      </c>
      <c r="T173" s="4"/>
    </row>
    <row r="174" spans="1:20" s="2" customFormat="1" ht="127.5">
      <c r="A174" s="37"/>
      <c r="B174" s="38"/>
      <c r="C174" s="39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65" t="s">
        <v>139</v>
      </c>
      <c r="Q174" s="37" t="s">
        <v>186</v>
      </c>
      <c r="R174" s="125">
        <v>0.35</v>
      </c>
      <c r="S174" s="124"/>
      <c r="T174" s="4"/>
    </row>
    <row r="175" spans="1:20" s="2" customFormat="1" ht="51">
      <c r="A175" s="37"/>
      <c r="B175" s="38"/>
      <c r="C175" s="39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65" t="s">
        <v>140</v>
      </c>
      <c r="Q175" s="37" t="s">
        <v>141</v>
      </c>
      <c r="R175" s="37">
        <v>0.01</v>
      </c>
      <c r="S175" s="124">
        <v>1</v>
      </c>
      <c r="T175" s="4"/>
    </row>
    <row r="176" spans="1:20" s="2" customFormat="1" ht="76.5">
      <c r="A176" s="37"/>
      <c r="B176" s="38"/>
      <c r="C176" s="39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65" t="s">
        <v>142</v>
      </c>
      <c r="Q176" s="37" t="s">
        <v>132</v>
      </c>
      <c r="R176" s="37" t="s">
        <v>132</v>
      </c>
      <c r="S176" s="124">
        <v>1</v>
      </c>
      <c r="T176" s="4"/>
    </row>
    <row r="177" spans="1:20" s="2" customFormat="1" ht="25.5">
      <c r="A177" s="37"/>
      <c r="B177" s="38"/>
      <c r="C177" s="39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65" t="s">
        <v>143</v>
      </c>
      <c r="Q177" s="124">
        <v>1</v>
      </c>
      <c r="R177" s="124">
        <v>1</v>
      </c>
      <c r="S177" s="124">
        <v>1</v>
      </c>
      <c r="T177" s="4"/>
    </row>
    <row r="178" spans="1:20" s="2" customFormat="1" ht="63.75">
      <c r="A178" s="37"/>
      <c r="B178" s="38"/>
      <c r="C178" s="39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65" t="s">
        <v>144</v>
      </c>
      <c r="Q178" s="124">
        <v>0.8</v>
      </c>
      <c r="R178" s="37">
        <v>0</v>
      </c>
      <c r="S178" s="124"/>
      <c r="T178" s="4"/>
    </row>
    <row r="179" spans="1:20" s="2" customFormat="1" ht="63.75">
      <c r="A179" s="37"/>
      <c r="B179" s="38"/>
      <c r="C179" s="39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65" t="s">
        <v>145</v>
      </c>
      <c r="Q179" s="37" t="s">
        <v>132</v>
      </c>
      <c r="R179" s="37" t="s">
        <v>132</v>
      </c>
      <c r="S179" s="124">
        <v>1</v>
      </c>
      <c r="T179" s="4"/>
    </row>
    <row r="180" spans="1:20" s="2" customFormat="1" ht="76.5">
      <c r="A180" s="37"/>
      <c r="B180" s="38"/>
      <c r="C180" s="39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65" t="s">
        <v>146</v>
      </c>
      <c r="Q180" s="37" t="s">
        <v>132</v>
      </c>
      <c r="R180" s="37" t="s">
        <v>132</v>
      </c>
      <c r="S180" s="124">
        <v>1</v>
      </c>
      <c r="T180" s="4"/>
    </row>
    <row r="181" spans="1:20" s="2" customFormat="1" ht="188.25" customHeight="1">
      <c r="A181" s="37"/>
      <c r="B181" s="38"/>
      <c r="C181" s="39"/>
      <c r="D181" s="40"/>
      <c r="E181" s="40"/>
      <c r="F181" s="40"/>
      <c r="G181" s="40"/>
      <c r="H181" s="40"/>
      <c r="I181" s="40"/>
      <c r="J181" s="40"/>
      <c r="K181" s="40">
        <v>0</v>
      </c>
      <c r="L181" s="40"/>
      <c r="M181" s="40"/>
      <c r="N181" s="40"/>
      <c r="O181" s="40"/>
      <c r="P181" s="65" t="s">
        <v>147</v>
      </c>
      <c r="Q181" s="37" t="s">
        <v>198</v>
      </c>
      <c r="R181" s="37" t="s">
        <v>232</v>
      </c>
      <c r="S181" s="124">
        <v>1.53</v>
      </c>
      <c r="T181" s="4"/>
    </row>
    <row r="182" spans="1:20" s="2" customFormat="1" ht="63.75">
      <c r="A182" s="65"/>
      <c r="B182" s="38" t="s">
        <v>199</v>
      </c>
      <c r="C182" s="39"/>
      <c r="D182" s="40">
        <f>SUM(J182)</f>
        <v>12042</v>
      </c>
      <c r="E182" s="40">
        <f>SUM(K182)</f>
        <v>0</v>
      </c>
      <c r="F182" s="40"/>
      <c r="G182" s="40"/>
      <c r="H182" s="40"/>
      <c r="I182" s="40"/>
      <c r="J182" s="40">
        <v>12042</v>
      </c>
      <c r="K182" s="40">
        <v>0</v>
      </c>
      <c r="L182" s="40"/>
      <c r="M182" s="40"/>
      <c r="N182" s="39"/>
      <c r="O182" s="116"/>
      <c r="P182" s="65"/>
      <c r="Q182" s="37"/>
      <c r="R182" s="37"/>
      <c r="S182" s="37"/>
      <c r="T182" s="4"/>
    </row>
    <row r="183" spans="1:20" s="2" customFormat="1" ht="114.75">
      <c r="A183" s="65"/>
      <c r="B183" s="38" t="s">
        <v>200</v>
      </c>
      <c r="C183" s="39"/>
      <c r="D183" s="40">
        <f aca="true" t="shared" si="14" ref="D183:E190">SUM(F183+H183+J183+L183)</f>
        <v>66514.7</v>
      </c>
      <c r="E183" s="40">
        <f t="shared" si="14"/>
        <v>66514.7</v>
      </c>
      <c r="F183" s="40"/>
      <c r="G183" s="40"/>
      <c r="H183" s="40">
        <v>5949</v>
      </c>
      <c r="I183" s="40">
        <v>5949</v>
      </c>
      <c r="J183" s="40">
        <v>60565.7</v>
      </c>
      <c r="K183" s="40">
        <v>60565.7</v>
      </c>
      <c r="L183" s="40"/>
      <c r="M183" s="40"/>
      <c r="N183" s="39">
        <v>100</v>
      </c>
      <c r="O183" s="39">
        <v>100</v>
      </c>
      <c r="P183" s="65"/>
      <c r="Q183" s="65"/>
      <c r="R183" s="65"/>
      <c r="S183" s="65"/>
      <c r="T183" s="4"/>
    </row>
    <row r="184" spans="1:20" s="2" customFormat="1" ht="51">
      <c r="A184" s="65"/>
      <c r="B184" s="38" t="s">
        <v>201</v>
      </c>
      <c r="C184" s="39"/>
      <c r="D184" s="40">
        <f t="shared" si="14"/>
        <v>460.5</v>
      </c>
      <c r="E184" s="40">
        <f t="shared" si="14"/>
        <v>460.5</v>
      </c>
      <c r="F184" s="40"/>
      <c r="G184" s="40"/>
      <c r="H184" s="40"/>
      <c r="I184" s="40"/>
      <c r="J184" s="40">
        <v>460.5</v>
      </c>
      <c r="K184" s="40">
        <v>460.5</v>
      </c>
      <c r="L184" s="40"/>
      <c r="M184" s="40"/>
      <c r="N184" s="39">
        <v>100</v>
      </c>
      <c r="O184" s="39">
        <v>100</v>
      </c>
      <c r="P184" s="65"/>
      <c r="Q184" s="65"/>
      <c r="R184" s="65"/>
      <c r="S184" s="65"/>
      <c r="T184" s="4"/>
    </row>
    <row r="185" spans="1:20" s="2" customFormat="1" ht="127.5">
      <c r="A185" s="65"/>
      <c r="B185" s="38" t="s">
        <v>202</v>
      </c>
      <c r="C185" s="39"/>
      <c r="D185" s="40">
        <f>SUM(F185+H185+J185+L185)</f>
        <v>398</v>
      </c>
      <c r="E185" s="40">
        <f>SUM(G185+I185+K185+M185)</f>
        <v>398</v>
      </c>
      <c r="F185" s="40"/>
      <c r="G185" s="40"/>
      <c r="H185" s="40">
        <v>398</v>
      </c>
      <c r="I185" s="40">
        <v>398</v>
      </c>
      <c r="J185" s="40"/>
      <c r="K185" s="40"/>
      <c r="L185" s="40"/>
      <c r="M185" s="40"/>
      <c r="N185" s="39">
        <v>100</v>
      </c>
      <c r="O185" s="39">
        <v>100</v>
      </c>
      <c r="P185" s="65"/>
      <c r="Q185" s="65"/>
      <c r="R185" s="65"/>
      <c r="S185" s="65"/>
      <c r="T185" s="4"/>
    </row>
    <row r="186" spans="1:20" s="2" customFormat="1" ht="166.5">
      <c r="A186" s="65"/>
      <c r="B186" s="73" t="s">
        <v>203</v>
      </c>
      <c r="C186" s="39"/>
      <c r="D186" s="40">
        <f t="shared" si="14"/>
        <v>388</v>
      </c>
      <c r="E186" s="40">
        <f t="shared" si="14"/>
        <v>388</v>
      </c>
      <c r="F186" s="40"/>
      <c r="G186" s="40"/>
      <c r="H186" s="40">
        <v>388</v>
      </c>
      <c r="I186" s="40">
        <v>388</v>
      </c>
      <c r="J186" s="40"/>
      <c r="K186" s="40"/>
      <c r="L186" s="40"/>
      <c r="M186" s="40"/>
      <c r="N186" s="39">
        <v>100</v>
      </c>
      <c r="O186" s="39">
        <v>100</v>
      </c>
      <c r="P186" s="65"/>
      <c r="Q186" s="65"/>
      <c r="R186" s="65"/>
      <c r="S186" s="65"/>
      <c r="T186" s="4"/>
    </row>
    <row r="187" spans="1:20" s="2" customFormat="1" ht="54.75" customHeight="1">
      <c r="A187" s="65"/>
      <c r="B187" s="38" t="s">
        <v>204</v>
      </c>
      <c r="C187" s="39"/>
      <c r="D187" s="40">
        <f t="shared" si="14"/>
        <v>1526.9</v>
      </c>
      <c r="E187" s="40">
        <f t="shared" si="14"/>
        <v>1526.9</v>
      </c>
      <c r="F187" s="40"/>
      <c r="G187" s="40"/>
      <c r="H187" s="40">
        <v>1526.9</v>
      </c>
      <c r="I187" s="40">
        <v>1526.9</v>
      </c>
      <c r="J187" s="40"/>
      <c r="K187" s="40"/>
      <c r="L187" s="40"/>
      <c r="M187" s="40"/>
      <c r="N187" s="39">
        <v>100</v>
      </c>
      <c r="O187" s="39">
        <v>100</v>
      </c>
      <c r="P187" s="65"/>
      <c r="Q187" s="65"/>
      <c r="R187" s="65"/>
      <c r="S187" s="65"/>
      <c r="T187" s="4"/>
    </row>
    <row r="188" spans="1:20" s="2" customFormat="1" ht="93.75" customHeight="1">
      <c r="A188" s="65"/>
      <c r="B188" s="38" t="s">
        <v>205</v>
      </c>
      <c r="C188" s="39"/>
      <c r="D188" s="40">
        <f>SUM(F188+H188+J188+L188)</f>
        <v>98</v>
      </c>
      <c r="E188" s="40">
        <f>SUM(G188+I188+K188+M188)</f>
        <v>98</v>
      </c>
      <c r="F188" s="40"/>
      <c r="G188" s="40"/>
      <c r="H188" s="40"/>
      <c r="I188" s="40"/>
      <c r="J188" s="40">
        <v>98</v>
      </c>
      <c r="K188" s="40">
        <v>98</v>
      </c>
      <c r="L188" s="40"/>
      <c r="M188" s="40"/>
      <c r="N188" s="39">
        <v>100</v>
      </c>
      <c r="O188" s="39">
        <v>100</v>
      </c>
      <c r="P188" s="65"/>
      <c r="Q188" s="65"/>
      <c r="R188" s="65"/>
      <c r="S188" s="65"/>
      <c r="T188" s="4"/>
    </row>
    <row r="189" spans="1:20" s="2" customFormat="1" ht="89.25">
      <c r="A189" s="65"/>
      <c r="B189" s="38" t="s">
        <v>233</v>
      </c>
      <c r="C189" s="39"/>
      <c r="D189" s="40">
        <f>SUM(F189+H189+J189+L189)</f>
        <v>35</v>
      </c>
      <c r="E189" s="40">
        <f>SUM(G189+I189+K189+M189)</f>
        <v>0</v>
      </c>
      <c r="F189" s="105">
        <v>35</v>
      </c>
      <c r="G189" s="105">
        <v>0</v>
      </c>
      <c r="H189" s="39"/>
      <c r="I189" s="39"/>
      <c r="J189" s="39"/>
      <c r="K189" s="39"/>
      <c r="L189" s="39"/>
      <c r="M189" s="39"/>
      <c r="N189" s="39"/>
      <c r="O189" s="39"/>
      <c r="P189" s="65"/>
      <c r="Q189" s="65"/>
      <c r="R189" s="65"/>
      <c r="S189" s="65"/>
      <c r="T189" s="4"/>
    </row>
    <row r="190" spans="1:20" s="2" customFormat="1" ht="93" customHeight="1">
      <c r="A190" s="68">
        <v>12</v>
      </c>
      <c r="B190" s="61" t="s">
        <v>148</v>
      </c>
      <c r="C190" s="62" t="s">
        <v>228</v>
      </c>
      <c r="D190" s="64">
        <f t="shared" si="14"/>
        <v>58760.3</v>
      </c>
      <c r="E190" s="64">
        <f t="shared" si="14"/>
        <v>58293.3</v>
      </c>
      <c r="F190" s="64">
        <f>SUM(F191+F193+F196+F197+F198+F199+F202)</f>
        <v>0</v>
      </c>
      <c r="G190" s="64">
        <f>SUM(G191+G193+G196+G197+G198+G199+G202)</f>
        <v>0</v>
      </c>
      <c r="H190" s="64">
        <f>SUM(H191+H193+H196+H197+H198+H199+H202+H200+H201)</f>
        <v>1904.8</v>
      </c>
      <c r="I190" s="64">
        <f>SUM(I191+I193+I196+I197+I198+I199+I202+I200+I201)</f>
        <v>1437.8</v>
      </c>
      <c r="J190" s="64">
        <f>SUM(J191+J193+J196+J197+J198+J199+J202)</f>
        <v>56855.5</v>
      </c>
      <c r="K190" s="64">
        <f>SUM(K191+K193+K196+K197+K198+K199+K202)</f>
        <v>56855.5</v>
      </c>
      <c r="L190" s="64">
        <f>SUM(L191+L193+L196+L197+L198+L199+L202)</f>
        <v>0</v>
      </c>
      <c r="M190" s="64">
        <f>SUM(M191+M193+M196+M197+M198+M199+M202)</f>
        <v>0</v>
      </c>
      <c r="N190" s="64">
        <v>100</v>
      </c>
      <c r="O190" s="64">
        <v>100</v>
      </c>
      <c r="P190" s="65"/>
      <c r="Q190" s="65"/>
      <c r="R190" s="65"/>
      <c r="S190" s="65"/>
      <c r="T190" s="4"/>
    </row>
    <row r="191" spans="1:20" s="2" customFormat="1" ht="89.25">
      <c r="A191" s="65"/>
      <c r="B191" s="38" t="s">
        <v>149</v>
      </c>
      <c r="C191" s="39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16"/>
      <c r="O191" s="116"/>
      <c r="P191" s="65" t="s">
        <v>150</v>
      </c>
      <c r="Q191" s="65">
        <v>20</v>
      </c>
      <c r="R191" s="65">
        <v>20</v>
      </c>
      <c r="S191" s="65">
        <v>100</v>
      </c>
      <c r="T191" s="4"/>
    </row>
    <row r="192" spans="1:20" s="2" customFormat="1" ht="76.5">
      <c r="A192" s="37"/>
      <c r="B192" s="38"/>
      <c r="C192" s="39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40"/>
      <c r="O192" s="40"/>
      <c r="P192" s="65" t="s">
        <v>151</v>
      </c>
      <c r="Q192" s="65">
        <v>20</v>
      </c>
      <c r="R192" s="65">
        <v>20</v>
      </c>
      <c r="S192" s="65">
        <v>100</v>
      </c>
      <c r="T192" s="4"/>
    </row>
    <row r="193" spans="1:20" s="2" customFormat="1" ht="97.5" customHeight="1">
      <c r="A193" s="65"/>
      <c r="B193" s="38" t="s">
        <v>152</v>
      </c>
      <c r="C193" s="39"/>
      <c r="D193" s="126">
        <f>SUM(F193+H193+J193+L193)</f>
        <v>144.8</v>
      </c>
      <c r="E193" s="126">
        <f>SUM(G193+I193+K193+M193)</f>
        <v>144.8</v>
      </c>
      <c r="F193" s="126"/>
      <c r="G193" s="126"/>
      <c r="H193" s="126"/>
      <c r="I193" s="126"/>
      <c r="J193" s="126">
        <v>144.8</v>
      </c>
      <c r="K193" s="126">
        <v>144.8</v>
      </c>
      <c r="L193" s="126"/>
      <c r="M193" s="126"/>
      <c r="N193" s="116">
        <v>100</v>
      </c>
      <c r="O193" s="116">
        <v>100</v>
      </c>
      <c r="P193" s="65" t="s">
        <v>153</v>
      </c>
      <c r="Q193" s="65">
        <v>20</v>
      </c>
      <c r="R193" s="65">
        <v>20</v>
      </c>
      <c r="S193" s="65">
        <v>100</v>
      </c>
      <c r="T193" s="4"/>
    </row>
    <row r="194" spans="1:20" s="2" customFormat="1" ht="87" customHeight="1">
      <c r="A194" s="37"/>
      <c r="B194" s="38"/>
      <c r="C194" s="39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40"/>
      <c r="O194" s="40"/>
      <c r="P194" s="65" t="s">
        <v>154</v>
      </c>
      <c r="Q194" s="65">
        <v>20</v>
      </c>
      <c r="R194" s="65">
        <v>20</v>
      </c>
      <c r="S194" s="65">
        <v>100</v>
      </c>
      <c r="T194" s="4"/>
    </row>
    <row r="195" spans="1:20" s="2" customFormat="1" ht="64.5">
      <c r="A195" s="37"/>
      <c r="B195" s="38"/>
      <c r="C195" s="39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40"/>
      <c r="O195" s="40"/>
      <c r="P195" s="73" t="s">
        <v>155</v>
      </c>
      <c r="Q195" s="65">
        <v>20</v>
      </c>
      <c r="R195" s="65">
        <v>20</v>
      </c>
      <c r="S195" s="65">
        <v>100</v>
      </c>
      <c r="T195" s="4"/>
    </row>
    <row r="196" spans="1:20" s="2" customFormat="1" ht="89.25">
      <c r="A196" s="65"/>
      <c r="B196" s="38" t="s">
        <v>156</v>
      </c>
      <c r="C196" s="39"/>
      <c r="D196" s="126">
        <f aca="true" t="shared" si="15" ref="D196:E202">SUM(F196+H196+J196+L196)</f>
        <v>46997.9</v>
      </c>
      <c r="E196" s="126">
        <f t="shared" si="15"/>
        <v>46997.9</v>
      </c>
      <c r="F196" s="126"/>
      <c r="G196" s="126"/>
      <c r="H196" s="126">
        <v>354</v>
      </c>
      <c r="I196" s="126">
        <v>354</v>
      </c>
      <c r="J196" s="126">
        <v>46643.9</v>
      </c>
      <c r="K196" s="126">
        <v>46643.9</v>
      </c>
      <c r="L196" s="126"/>
      <c r="M196" s="126"/>
      <c r="N196" s="116">
        <v>100</v>
      </c>
      <c r="O196" s="116">
        <v>100</v>
      </c>
      <c r="P196" s="65"/>
      <c r="Q196" s="65"/>
      <c r="R196" s="65"/>
      <c r="S196" s="65"/>
      <c r="T196" s="4"/>
    </row>
    <row r="197" spans="1:20" s="2" customFormat="1" ht="51">
      <c r="A197" s="65"/>
      <c r="B197" s="38" t="s">
        <v>159</v>
      </c>
      <c r="C197" s="39"/>
      <c r="D197" s="126">
        <f t="shared" si="15"/>
        <v>10106.8</v>
      </c>
      <c r="E197" s="126">
        <f t="shared" si="15"/>
        <v>10106.8</v>
      </c>
      <c r="F197" s="126"/>
      <c r="G197" s="126"/>
      <c r="H197" s="126">
        <v>40</v>
      </c>
      <c r="I197" s="126">
        <v>40</v>
      </c>
      <c r="J197" s="126">
        <v>10066.8</v>
      </c>
      <c r="K197" s="126">
        <v>10066.8</v>
      </c>
      <c r="L197" s="126"/>
      <c r="M197" s="126"/>
      <c r="N197" s="116">
        <v>100</v>
      </c>
      <c r="O197" s="116">
        <v>100</v>
      </c>
      <c r="P197" s="65"/>
      <c r="Q197" s="65"/>
      <c r="R197" s="65"/>
      <c r="S197" s="65"/>
      <c r="T197" s="4"/>
    </row>
    <row r="198" spans="1:20" s="2" customFormat="1" ht="157.5">
      <c r="A198" s="65"/>
      <c r="B198" s="127" t="s">
        <v>183</v>
      </c>
      <c r="C198" s="128"/>
      <c r="D198" s="126">
        <f t="shared" si="15"/>
        <v>173</v>
      </c>
      <c r="E198" s="126">
        <f t="shared" si="15"/>
        <v>173</v>
      </c>
      <c r="F198" s="126"/>
      <c r="G198" s="126"/>
      <c r="H198" s="126">
        <v>173</v>
      </c>
      <c r="I198" s="126">
        <v>173</v>
      </c>
      <c r="J198" s="126"/>
      <c r="K198" s="126"/>
      <c r="L198" s="126"/>
      <c r="M198" s="126"/>
      <c r="N198" s="116">
        <v>100</v>
      </c>
      <c r="O198" s="116">
        <v>100</v>
      </c>
      <c r="P198" s="65"/>
      <c r="Q198" s="65"/>
      <c r="R198" s="65"/>
      <c r="S198" s="65"/>
      <c r="T198" s="4"/>
    </row>
    <row r="199" spans="1:20" s="2" customFormat="1" ht="76.5">
      <c r="A199" s="65"/>
      <c r="B199" s="129" t="s">
        <v>184</v>
      </c>
      <c r="C199" s="128"/>
      <c r="D199" s="126">
        <f t="shared" si="15"/>
        <v>80</v>
      </c>
      <c r="E199" s="126">
        <f t="shared" si="15"/>
        <v>80</v>
      </c>
      <c r="F199" s="126"/>
      <c r="G199" s="126"/>
      <c r="H199" s="126">
        <v>80</v>
      </c>
      <c r="I199" s="126">
        <v>80</v>
      </c>
      <c r="J199" s="126"/>
      <c r="K199" s="126"/>
      <c r="L199" s="126"/>
      <c r="M199" s="126"/>
      <c r="N199" s="116">
        <v>100</v>
      </c>
      <c r="O199" s="116">
        <v>100</v>
      </c>
      <c r="P199" s="65"/>
      <c r="Q199" s="65"/>
      <c r="R199" s="65"/>
      <c r="S199" s="65"/>
      <c r="T199" s="4"/>
    </row>
    <row r="200" spans="1:20" s="2" customFormat="1" ht="63.75">
      <c r="A200" s="65"/>
      <c r="B200" s="129" t="s">
        <v>185</v>
      </c>
      <c r="C200" s="128"/>
      <c r="D200" s="126">
        <f>SUM(F200+H200+J200+L200)</f>
        <v>99.8</v>
      </c>
      <c r="E200" s="126">
        <f>SUM(G200+I200+K200+M200)</f>
        <v>99.8</v>
      </c>
      <c r="F200" s="126"/>
      <c r="G200" s="126"/>
      <c r="H200" s="126">
        <v>99.8</v>
      </c>
      <c r="I200" s="126">
        <v>99.8</v>
      </c>
      <c r="J200" s="126"/>
      <c r="K200" s="126"/>
      <c r="L200" s="126"/>
      <c r="M200" s="126"/>
      <c r="N200" s="116">
        <v>100</v>
      </c>
      <c r="O200" s="116">
        <v>100</v>
      </c>
      <c r="P200" s="65"/>
      <c r="Q200" s="65"/>
      <c r="R200" s="65"/>
      <c r="S200" s="65"/>
      <c r="T200" s="4"/>
    </row>
    <row r="201" spans="1:20" s="2" customFormat="1" ht="63.75">
      <c r="A201" s="65"/>
      <c r="B201" s="130" t="s">
        <v>234</v>
      </c>
      <c r="C201" s="128"/>
      <c r="D201" s="126">
        <f>SUM(F201+H201+J201+L201)</f>
        <v>691</v>
      </c>
      <c r="E201" s="126">
        <f>SUM(G201+I201+K201+M201)</f>
        <v>691</v>
      </c>
      <c r="F201" s="126"/>
      <c r="G201" s="126"/>
      <c r="H201" s="126">
        <v>691</v>
      </c>
      <c r="I201" s="126">
        <v>691</v>
      </c>
      <c r="J201" s="126"/>
      <c r="K201" s="126"/>
      <c r="L201" s="126"/>
      <c r="M201" s="126"/>
      <c r="N201" s="116">
        <v>100</v>
      </c>
      <c r="O201" s="116">
        <v>100</v>
      </c>
      <c r="P201" s="65"/>
      <c r="Q201" s="65"/>
      <c r="R201" s="65"/>
      <c r="S201" s="65"/>
      <c r="T201" s="4"/>
    </row>
    <row r="202" spans="1:20" s="2" customFormat="1" ht="63.75">
      <c r="A202" s="65"/>
      <c r="B202" s="129" t="s">
        <v>235</v>
      </c>
      <c r="C202" s="128"/>
      <c r="D202" s="126">
        <f t="shared" si="15"/>
        <v>467</v>
      </c>
      <c r="E202" s="126">
        <f t="shared" si="15"/>
        <v>0</v>
      </c>
      <c r="F202" s="126"/>
      <c r="G202" s="126"/>
      <c r="H202" s="126">
        <v>467</v>
      </c>
      <c r="I202" s="126">
        <v>0</v>
      </c>
      <c r="J202" s="126"/>
      <c r="K202" s="126"/>
      <c r="L202" s="126"/>
      <c r="M202" s="126"/>
      <c r="N202" s="116">
        <v>100</v>
      </c>
      <c r="O202" s="116">
        <v>100</v>
      </c>
      <c r="P202" s="65"/>
      <c r="Q202" s="65"/>
      <c r="R202" s="65"/>
      <c r="S202" s="65"/>
      <c r="T202" s="4"/>
    </row>
    <row r="203" spans="1:20" s="2" customFormat="1" ht="15">
      <c r="A203" s="131"/>
      <c r="B203" s="132"/>
      <c r="C203" s="133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3"/>
      <c r="O203" s="133"/>
      <c r="P203" s="131"/>
      <c r="Q203" s="131"/>
      <c r="R203" s="131"/>
      <c r="S203" s="131"/>
      <c r="T203" s="4"/>
    </row>
    <row r="204" spans="1:20" s="2" customFormat="1" ht="15">
      <c r="A204" s="131"/>
      <c r="B204" s="132"/>
      <c r="C204" s="133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3"/>
      <c r="O204" s="133"/>
      <c r="P204" s="131"/>
      <c r="Q204" s="131"/>
      <c r="R204" s="131"/>
      <c r="S204" s="131"/>
      <c r="T204" s="4"/>
    </row>
    <row r="205" spans="1:20" s="2" customFormat="1" ht="15">
      <c r="A205" s="131"/>
      <c r="B205" s="132"/>
      <c r="C205" s="133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3"/>
      <c r="O205" s="133"/>
      <c r="P205" s="131"/>
      <c r="Q205" s="131"/>
      <c r="R205" s="131"/>
      <c r="S205" s="131"/>
      <c r="T205" s="4"/>
    </row>
    <row r="206" spans="1:20" s="2" customFormat="1" ht="15">
      <c r="A206" s="131"/>
      <c r="B206" s="132"/>
      <c r="C206" s="133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3"/>
      <c r="O206" s="133"/>
      <c r="P206" s="131"/>
      <c r="Q206" s="131"/>
      <c r="R206" s="131"/>
      <c r="S206" s="131"/>
      <c r="T206" s="4"/>
    </row>
    <row r="207" spans="1:20" s="2" customFormat="1" ht="15">
      <c r="A207" s="131"/>
      <c r="B207" s="132"/>
      <c r="C207" s="133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3"/>
      <c r="O207" s="133"/>
      <c r="P207" s="131"/>
      <c r="Q207" s="131"/>
      <c r="R207" s="131"/>
      <c r="S207" s="131"/>
      <c r="T207" s="4"/>
    </row>
    <row r="208" spans="1:20" s="2" customFormat="1" ht="15">
      <c r="A208" s="131"/>
      <c r="B208" s="132"/>
      <c r="C208" s="133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3"/>
      <c r="O208" s="133"/>
      <c r="P208" s="131"/>
      <c r="Q208" s="131"/>
      <c r="R208" s="131"/>
      <c r="S208" s="131"/>
      <c r="T208" s="4"/>
    </row>
    <row r="209" spans="1:20" s="2" customFormat="1" ht="15">
      <c r="A209" s="131"/>
      <c r="B209" s="132"/>
      <c r="C209" s="133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3"/>
      <c r="O209" s="133"/>
      <c r="P209" s="131"/>
      <c r="Q209" s="131"/>
      <c r="R209" s="131"/>
      <c r="S209" s="131"/>
      <c r="T209" s="4"/>
    </row>
    <row r="210" spans="1:19" ht="15">
      <c r="A210" s="131"/>
      <c r="B210" s="132"/>
      <c r="C210" s="133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3"/>
      <c r="O210" s="133"/>
      <c r="P210" s="131"/>
      <c r="Q210" s="131"/>
      <c r="R210" s="131"/>
      <c r="S210" s="131"/>
    </row>
  </sheetData>
  <sheetProtection/>
  <mergeCells count="334">
    <mergeCell ref="M153:M154"/>
    <mergeCell ref="N153:N154"/>
    <mergeCell ref="O153:O154"/>
    <mergeCell ref="G153:G154"/>
    <mergeCell ref="H153:H154"/>
    <mergeCell ref="I153:I154"/>
    <mergeCell ref="J153:J154"/>
    <mergeCell ref="K153:K154"/>
    <mergeCell ref="L153:L154"/>
    <mergeCell ref="F52:F53"/>
    <mergeCell ref="G52:G53"/>
    <mergeCell ref="L59:L60"/>
    <mergeCell ref="M59:M60"/>
    <mergeCell ref="N59:N60"/>
    <mergeCell ref="A59:A60"/>
    <mergeCell ref="C59:C60"/>
    <mergeCell ref="D59:D60"/>
    <mergeCell ref="E59:E60"/>
    <mergeCell ref="F59:F60"/>
    <mergeCell ref="S52:S53"/>
    <mergeCell ref="H52:H53"/>
    <mergeCell ref="I52:I53"/>
    <mergeCell ref="J52:J53"/>
    <mergeCell ref="K52:K53"/>
    <mergeCell ref="L52:L53"/>
    <mergeCell ref="M52:M53"/>
    <mergeCell ref="M134:M135"/>
    <mergeCell ref="N52:N53"/>
    <mergeCell ref="O52:O53"/>
    <mergeCell ref="P52:P53"/>
    <mergeCell ref="Q52:Q53"/>
    <mergeCell ref="R52:R53"/>
    <mergeCell ref="N134:N135"/>
    <mergeCell ref="O134:O135"/>
    <mergeCell ref="Q90:Q91"/>
    <mergeCell ref="R90:R91"/>
    <mergeCell ref="C83:C84"/>
    <mergeCell ref="C85:C86"/>
    <mergeCell ref="C90:C91"/>
    <mergeCell ref="E90:E91"/>
    <mergeCell ref="F90:F91"/>
    <mergeCell ref="B134:B135"/>
    <mergeCell ref="C134:C135"/>
    <mergeCell ref="D134:D135"/>
    <mergeCell ref="E134:E135"/>
    <mergeCell ref="F134:F135"/>
    <mergeCell ref="P157:P158"/>
    <mergeCell ref="Q157:Q158"/>
    <mergeCell ref="E99:E100"/>
    <mergeCell ref="F99:F100"/>
    <mergeCell ref="C99:C100"/>
    <mergeCell ref="C136:C138"/>
    <mergeCell ref="G134:G135"/>
    <mergeCell ref="H134:H135"/>
    <mergeCell ref="I134:I135"/>
    <mergeCell ref="J134:J135"/>
    <mergeCell ref="R157:R158"/>
    <mergeCell ref="S157:S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A157:A158"/>
    <mergeCell ref="B157:B158"/>
    <mergeCell ref="D157:D158"/>
    <mergeCell ref="E157:E158"/>
    <mergeCell ref="F157:F158"/>
    <mergeCell ref="G157:G158"/>
    <mergeCell ref="C157:C158"/>
    <mergeCell ref="Q155:Q156"/>
    <mergeCell ref="R155:R156"/>
    <mergeCell ref="S155:S156"/>
    <mergeCell ref="H155:H156"/>
    <mergeCell ref="I155:I156"/>
    <mergeCell ref="J155:J156"/>
    <mergeCell ref="K155:K156"/>
    <mergeCell ref="L155:L156"/>
    <mergeCell ref="N155:N156"/>
    <mergeCell ref="Q153:Q154"/>
    <mergeCell ref="R153:R154"/>
    <mergeCell ref="S153:S154"/>
    <mergeCell ref="A155:A156"/>
    <mergeCell ref="B155:B156"/>
    <mergeCell ref="D155:D156"/>
    <mergeCell ref="E155:E156"/>
    <mergeCell ref="F155:F156"/>
    <mergeCell ref="O155:O156"/>
    <mergeCell ref="P155:P156"/>
    <mergeCell ref="A153:A154"/>
    <mergeCell ref="B153:B154"/>
    <mergeCell ref="C153:C154"/>
    <mergeCell ref="G155:G156"/>
    <mergeCell ref="M155:M156"/>
    <mergeCell ref="P153:P154"/>
    <mergeCell ref="C155:C156"/>
    <mergeCell ref="D153:D154"/>
    <mergeCell ref="E153:E154"/>
    <mergeCell ref="F153:F154"/>
    <mergeCell ref="H136:H138"/>
    <mergeCell ref="O136:O138"/>
    <mergeCell ref="I136:I138"/>
    <mergeCell ref="J136:J138"/>
    <mergeCell ref="K136:K138"/>
    <mergeCell ref="L136:L138"/>
    <mergeCell ref="M136:M138"/>
    <mergeCell ref="N136:N138"/>
    <mergeCell ref="A136:A138"/>
    <mergeCell ref="B136:B138"/>
    <mergeCell ref="D136:D138"/>
    <mergeCell ref="E136:E138"/>
    <mergeCell ref="F136:F138"/>
    <mergeCell ref="G136:G138"/>
    <mergeCell ref="B126:B127"/>
    <mergeCell ref="P101:P103"/>
    <mergeCell ref="O99:O100"/>
    <mergeCell ref="P99:P100"/>
    <mergeCell ref="I99:I100"/>
    <mergeCell ref="J99:J100"/>
    <mergeCell ref="G99:G100"/>
    <mergeCell ref="H99:H100"/>
    <mergeCell ref="K134:K135"/>
    <mergeCell ref="L134:L135"/>
    <mergeCell ref="Q99:Q100"/>
    <mergeCell ref="R99:R100"/>
    <mergeCell ref="S99:S100"/>
    <mergeCell ref="A101:A103"/>
    <mergeCell ref="C101:C103"/>
    <mergeCell ref="S101:S103"/>
    <mergeCell ref="Q101:Q103"/>
    <mergeCell ref="R101:R103"/>
    <mergeCell ref="A99:A100"/>
    <mergeCell ref="N90:N91"/>
    <mergeCell ref="O90:O91"/>
    <mergeCell ref="K99:K100"/>
    <mergeCell ref="L99:L100"/>
    <mergeCell ref="M99:M100"/>
    <mergeCell ref="N99:N100"/>
    <mergeCell ref="A90:A91"/>
    <mergeCell ref="B90:B91"/>
    <mergeCell ref="D90:D91"/>
    <mergeCell ref="S90:S91"/>
    <mergeCell ref="H90:H91"/>
    <mergeCell ref="I90:I91"/>
    <mergeCell ref="J90:J91"/>
    <mergeCell ref="K90:K91"/>
    <mergeCell ref="L90:L91"/>
    <mergeCell ref="M90:M91"/>
    <mergeCell ref="G90:G91"/>
    <mergeCell ref="B99:B100"/>
    <mergeCell ref="D99:D100"/>
    <mergeCell ref="N85:N86"/>
    <mergeCell ref="O85:O86"/>
    <mergeCell ref="P85:P86"/>
    <mergeCell ref="P90:P91"/>
    <mergeCell ref="F85:F86"/>
    <mergeCell ref="G85:G86"/>
    <mergeCell ref="A85:A86"/>
    <mergeCell ref="B85:B86"/>
    <mergeCell ref="D85:D86"/>
    <mergeCell ref="E85:E86"/>
    <mergeCell ref="H85:H86"/>
    <mergeCell ref="R83:R84"/>
    <mergeCell ref="A83:A84"/>
    <mergeCell ref="B83:B84"/>
    <mergeCell ref="D83:D84"/>
    <mergeCell ref="E83:E84"/>
    <mergeCell ref="S83:S84"/>
    <mergeCell ref="Q85:Q86"/>
    <mergeCell ref="R85:R86"/>
    <mergeCell ref="S85:S86"/>
    <mergeCell ref="I85:I86"/>
    <mergeCell ref="J85:J86"/>
    <mergeCell ref="K85:K86"/>
    <mergeCell ref="L85:L86"/>
    <mergeCell ref="M85:M86"/>
    <mergeCell ref="F83:F84"/>
    <mergeCell ref="P83:P84"/>
    <mergeCell ref="O83:O84"/>
    <mergeCell ref="I83:I84"/>
    <mergeCell ref="J83:J84"/>
    <mergeCell ref="K83:K84"/>
    <mergeCell ref="N81:N82"/>
    <mergeCell ref="I81:I82"/>
    <mergeCell ref="J81:J82"/>
    <mergeCell ref="M83:M84"/>
    <mergeCell ref="N83:N84"/>
    <mergeCell ref="Q81:Q82"/>
    <mergeCell ref="Q83:Q84"/>
    <mergeCell ref="L83:L84"/>
    <mergeCell ref="H81:H82"/>
    <mergeCell ref="G83:G84"/>
    <mergeCell ref="H83:H84"/>
    <mergeCell ref="K81:K82"/>
    <mergeCell ref="L81:L82"/>
    <mergeCell ref="M81:M82"/>
    <mergeCell ref="A81:A82"/>
    <mergeCell ref="B81:B82"/>
    <mergeCell ref="D81:D82"/>
    <mergeCell ref="E81:E82"/>
    <mergeCell ref="F81:F82"/>
    <mergeCell ref="G81:G82"/>
    <mergeCell ref="C81:C82"/>
    <mergeCell ref="P78:P79"/>
    <mergeCell ref="Q78:Q79"/>
    <mergeCell ref="R78:R79"/>
    <mergeCell ref="O81:O82"/>
    <mergeCell ref="P81:P82"/>
    <mergeCell ref="S78:S79"/>
    <mergeCell ref="R81:R82"/>
    <mergeCell ref="S81:S82"/>
    <mergeCell ref="M73:M74"/>
    <mergeCell ref="H73:H74"/>
    <mergeCell ref="I73:I74"/>
    <mergeCell ref="A78:A79"/>
    <mergeCell ref="B78:B79"/>
    <mergeCell ref="C78:C79"/>
    <mergeCell ref="A76:A77"/>
    <mergeCell ref="C76:C77"/>
    <mergeCell ref="D76:D77"/>
    <mergeCell ref="E76:E77"/>
    <mergeCell ref="N73:N74"/>
    <mergeCell ref="O73:O74"/>
    <mergeCell ref="A73:A74"/>
    <mergeCell ref="D73:D74"/>
    <mergeCell ref="E73:E74"/>
    <mergeCell ref="F73:F74"/>
    <mergeCell ref="G73:G74"/>
    <mergeCell ref="J73:J74"/>
    <mergeCell ref="K73:K74"/>
    <mergeCell ref="L73:L74"/>
    <mergeCell ref="A70:A71"/>
    <mergeCell ref="B70:B71"/>
    <mergeCell ref="C70:C71"/>
    <mergeCell ref="A52:A53"/>
    <mergeCell ref="C52:C53"/>
    <mergeCell ref="D52:D53"/>
    <mergeCell ref="A61:A62"/>
    <mergeCell ref="C61:C62"/>
    <mergeCell ref="D61:D62"/>
    <mergeCell ref="E52:E53"/>
    <mergeCell ref="R11:R12"/>
    <mergeCell ref="S11:S12"/>
    <mergeCell ref="C73:C74"/>
    <mergeCell ref="L11:L12"/>
    <mergeCell ref="M11:M12"/>
    <mergeCell ref="N11:N12"/>
    <mergeCell ref="O11:O12"/>
    <mergeCell ref="P11:P12"/>
    <mergeCell ref="Q11:Q12"/>
    <mergeCell ref="F11:F12"/>
    <mergeCell ref="G11:G12"/>
    <mergeCell ref="H11:H12"/>
    <mergeCell ref="I11:I12"/>
    <mergeCell ref="J11:J12"/>
    <mergeCell ref="K11:K12"/>
    <mergeCell ref="C3:C7"/>
    <mergeCell ref="A11:A12"/>
    <mergeCell ref="B11:B12"/>
    <mergeCell ref="C11:C12"/>
    <mergeCell ref="D11:D12"/>
    <mergeCell ref="E11:E12"/>
    <mergeCell ref="R3:R7"/>
    <mergeCell ref="S3:S7"/>
    <mergeCell ref="D4:E6"/>
    <mergeCell ref="F4:M4"/>
    <mergeCell ref="F5:G6"/>
    <mergeCell ref="H5:I6"/>
    <mergeCell ref="J5:K6"/>
    <mergeCell ref="L5:M6"/>
    <mergeCell ref="K76:K77"/>
    <mergeCell ref="L1:N1"/>
    <mergeCell ref="D3:M3"/>
    <mergeCell ref="Q1:S1"/>
    <mergeCell ref="A2:S2"/>
    <mergeCell ref="A3:A7"/>
    <mergeCell ref="B3:B7"/>
    <mergeCell ref="N3:O6"/>
    <mergeCell ref="P3:P7"/>
    <mergeCell ref="Q3:Q7"/>
    <mergeCell ref="M76:M77"/>
    <mergeCell ref="N76:N77"/>
    <mergeCell ref="O76:O77"/>
    <mergeCell ref="P76:P77"/>
    <mergeCell ref="Q76:Q77"/>
    <mergeCell ref="F76:F77"/>
    <mergeCell ref="G76:G77"/>
    <mergeCell ref="H76:H77"/>
    <mergeCell ref="I76:I77"/>
    <mergeCell ref="J76:J77"/>
    <mergeCell ref="I78:I79"/>
    <mergeCell ref="R76:R77"/>
    <mergeCell ref="S76:S77"/>
    <mergeCell ref="J78:J79"/>
    <mergeCell ref="K78:K79"/>
    <mergeCell ref="N78:N79"/>
    <mergeCell ref="O78:O79"/>
    <mergeCell ref="L78:L79"/>
    <mergeCell ref="M78:M79"/>
    <mergeCell ref="L76:L77"/>
    <mergeCell ref="B76:B77"/>
    <mergeCell ref="D78:D79"/>
    <mergeCell ref="E78:E79"/>
    <mergeCell ref="F78:F79"/>
    <mergeCell ref="G78:G79"/>
    <mergeCell ref="H78:H79"/>
    <mergeCell ref="H61:H62"/>
    <mergeCell ref="I61:I62"/>
    <mergeCell ref="G59:G60"/>
    <mergeCell ref="H59:H60"/>
    <mergeCell ref="I59:I60"/>
    <mergeCell ref="J59:J60"/>
    <mergeCell ref="J61:J62"/>
    <mergeCell ref="S59:S60"/>
    <mergeCell ref="Q61:Q62"/>
    <mergeCell ref="R61:R62"/>
    <mergeCell ref="E61:E62"/>
    <mergeCell ref="F61:F62"/>
    <mergeCell ref="G61:G62"/>
    <mergeCell ref="S61:S62"/>
    <mergeCell ref="M61:M62"/>
    <mergeCell ref="N61:N62"/>
    <mergeCell ref="O61:O62"/>
    <mergeCell ref="K61:K62"/>
    <mergeCell ref="L61:L62"/>
    <mergeCell ref="P59:P60"/>
    <mergeCell ref="Q59:Q60"/>
    <mergeCell ref="R59:R60"/>
    <mergeCell ref="P61:P62"/>
    <mergeCell ref="K59:K60"/>
    <mergeCell ref="O59:O60"/>
  </mergeCells>
  <printOptions/>
  <pageMargins left="0.11811023622047245" right="0.31496062992125984" top="0.11811023622047245" bottom="0.07874015748031496" header="0.11811023622047245" footer="0.11811023622047245"/>
  <pageSetup horizontalDpi="600" verticalDpi="600" orientation="landscape" paperSize="9" scale="58" r:id="rId1"/>
  <rowBreaks count="8" manualBreakCount="8">
    <brk id="30" max="18" man="1"/>
    <brk id="115" max="18" man="1"/>
    <brk id="122" max="18" man="1"/>
    <brk id="142" max="18" man="1"/>
    <brk id="152" max="18" man="1"/>
    <brk id="169" max="18" man="1"/>
    <brk id="181" max="18" man="1"/>
    <brk id="19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nshilkova</dc:creator>
  <cp:keywords/>
  <dc:description/>
  <cp:lastModifiedBy>user</cp:lastModifiedBy>
  <cp:lastPrinted>2019-02-19T07:46:26Z</cp:lastPrinted>
  <dcterms:created xsi:type="dcterms:W3CDTF">2012-01-17T11:26:32Z</dcterms:created>
  <dcterms:modified xsi:type="dcterms:W3CDTF">2019-03-27T06:38:42Z</dcterms:modified>
  <cp:category/>
  <cp:version/>
  <cp:contentType/>
  <cp:contentStatus/>
</cp:coreProperties>
</file>